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 EU exports" sheetId="2" state="visible" r:id="rId2"/>
    <sheet xmlns:r="http://schemas.openxmlformats.org/officeDocument/2006/relationships" name="2 Embedded emissions" sheetId="3" state="visible" r:id="rId3"/>
    <sheet xmlns:r="http://schemas.openxmlformats.org/officeDocument/2006/relationships" name="3 Cost estimate" sheetId="4" state="visible" r:id="rId4"/>
    <sheet xmlns:r="http://schemas.openxmlformats.org/officeDocument/2006/relationships" name="4 CBAM factor" sheetId="5" state="visible" r:id="rId5"/>
    <sheet xmlns:r="http://schemas.openxmlformats.org/officeDocument/2006/relationships" name="5 Data pack checklist" sheetId="6" state="visible" r:id="rId6"/>
    <sheet xmlns:r="http://schemas.openxmlformats.org/officeDocument/2006/relationships" name="6 Precursors" sheetId="7" state="visible" r:id="rId7"/>
    <sheet xmlns:r="http://schemas.openxmlformats.org/officeDocument/2006/relationships" name="7 Timeline" sheetId="8" state="visible" r:id="rId8"/>
  </sheets>
  <definedNames/>
  <calcPr calcId="124519" fullCalcOnLoad="1"/>
</workbook>
</file>

<file path=xl/styles.xml><?xml version="1.0" encoding="utf-8"?>
<styleSheet xmlns="http://schemas.openxmlformats.org/spreadsheetml/2006/main">
  <numFmts count="2">
    <numFmt numFmtId="164" formatCode="0.000"/>
    <numFmt numFmtId="165" formatCode="0.0%"/>
  </numFmts>
  <fonts count="9">
    <font>
      <name val="Calibri"/>
      <family val="2"/>
      <color theme="1"/>
      <sz val="11"/>
      <scheme val="minor"/>
    </font>
    <font>
      <b val="1"/>
      <color rgb="0024552C"/>
      <sz val="16"/>
    </font>
    <font>
      <color rgb="000563C1"/>
      <u val="single"/>
    </font>
    <font>
      <b val="1"/>
      <color rgb="0024552C"/>
    </font>
    <font>
      <b val="1"/>
      <color rgb="0024552C"/>
      <sz val="14"/>
    </font>
    <font>
      <i val="1"/>
      <color rgb="00666666"/>
    </font>
    <font>
      <b val="1"/>
      <color rgb="00FFFFFF"/>
    </font>
    <font>
      <b val="1"/>
    </font>
    <font>
      <color rgb="00666666"/>
    </font>
  </fonts>
  <fills count="5">
    <fill>
      <patternFill/>
    </fill>
    <fill>
      <patternFill patternType="gray125"/>
    </fill>
    <fill>
      <patternFill patternType="solid">
        <fgColor rgb="0024552C"/>
      </patternFill>
    </fill>
    <fill>
      <patternFill patternType="solid">
        <fgColor rgb="00FFF8DC"/>
      </patternFill>
    </fill>
    <fill>
      <patternFill patternType="solid">
        <fgColor rgb="00E9F2EA"/>
      </patternFill>
    </fill>
  </fills>
  <borders count="2">
    <border>
      <left/>
      <right/>
      <top/>
      <bottom/>
      <diagonal/>
    </border>
    <border>
      <left style="thin">
        <color rgb="00C8D6CA"/>
      </left>
      <right style="thin">
        <color rgb="00C8D6CA"/>
      </right>
      <top style="thin">
        <color rgb="00C8D6CA"/>
      </top>
      <bottom style="thin">
        <color rgb="00C8D6CA"/>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1" applyAlignment="1" pivotButton="0" quotePrefix="0" xfId="0">
      <alignment vertical="center" wrapText="1"/>
    </xf>
    <xf numFmtId="0" fontId="0" fillId="3" borderId="1" pivotButton="0" quotePrefix="0" xfId="0"/>
    <xf numFmtId="3" fontId="0" fillId="3" borderId="1" pivotButton="0" quotePrefix="0" xfId="0"/>
    <xf numFmtId="9" fontId="0" fillId="3" borderId="1" pivotButton="0" quotePrefix="0" xfId="0"/>
    <xf numFmtId="0" fontId="7" fillId="0" borderId="0" pivotButton="0" quotePrefix="0" xfId="0"/>
    <xf numFmtId="3" fontId="0" fillId="4" borderId="1" pivotButton="0" quotePrefix="0" xfId="0"/>
    <xf numFmtId="0" fontId="8" fillId="0" borderId="0" applyAlignment="1" pivotButton="0" quotePrefix="0" xfId="0">
      <alignment vertical="top" wrapText="1"/>
    </xf>
    <xf numFmtId="164" fontId="0" fillId="3" borderId="1" pivotButton="0" quotePrefix="0" xfId="0"/>
    <xf numFmtId="0" fontId="8" fillId="0" borderId="0" pivotButton="0" quotePrefix="0" xfId="0"/>
    <xf numFmtId="164" fontId="0" fillId="4" borderId="1" pivotButton="0" quotePrefix="0" xfId="0"/>
    <xf numFmtId="1" fontId="0" fillId="3" borderId="1" pivotButton="0" quotePrefix="0" xfId="0"/>
    <xf numFmtId="2" fontId="0" fillId="3" borderId="1" pivotButton="0" quotePrefix="0" xfId="0"/>
    <xf numFmtId="165" fontId="0" fillId="4" borderId="1" pivotButton="0" quotePrefix="0" xfId="0"/>
    <xf numFmtId="9" fontId="0" fillId="4" borderId="1" pivotButton="0" quotePrefix="0" xfId="0"/>
    <xf numFmtId="4" fontId="0" fillId="4" borderId="1" pivotButton="0" quotePrefix="0" xfId="0"/>
    <xf numFmtId="2" fontId="0" fillId="4" borderId="1" pivotButton="0" quotePrefix="0" xfId="0"/>
    <xf numFmtId="0" fontId="3"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1">
    <dxf>
      <font>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rth5r.org/guides/cbam-guide-indian-exporters/" TargetMode="External" Id="rId1"/></Relationships>
</file>

<file path=xl/worksheets/sheet1.xml><?xml version="1.0" encoding="utf-8"?>
<worksheet xmlns="http://schemas.openxmlformats.org/spreadsheetml/2006/main">
  <sheetPr>
    <outlinePr summaryBelow="1" summaryRight="1"/>
    <pageSetUpPr fitToPage="1"/>
  </sheetPr>
  <dimension ref="A1:A22"/>
  <sheetViews>
    <sheetView showGridLines="0" workbookViewId="0">
      <selection activeCell="A1" sqref="A1"/>
    </sheetView>
  </sheetViews>
  <sheetFormatPr baseColWidth="8" defaultRowHeight="15"/>
  <cols>
    <col width="150" customWidth="1" min="1" max="1"/>
  </cols>
  <sheetData>
    <row r="1">
      <c r="A1" s="1" t="inlineStr">
        <is>
          <t>Earth5R CBAM Cost and Data Workbook</t>
        </is>
      </c>
    </row>
    <row r="2">
      <c r="A2" t="inlineStr">
        <is>
          <t>Free to use and adapt, with credit: CBAM Guide for Indian Exporters, Earth5R Guides No. 07</t>
        </is>
      </c>
    </row>
    <row r="3">
      <c r="A3" s="2" t="inlineStr">
        <is>
          <t>https://earth5r.org/guides/cbam-guide-indian-exporters/</t>
        </is>
      </c>
    </row>
    <row r="4">
      <c r="A4" s="3" t="inlineStr"/>
    </row>
    <row r="5">
      <c r="A5" s="3" t="inlineStr">
        <is>
          <t>Yellow cells are inputs; green cells calculate. Example figures are illustrative: overwrite them with your own plant and contract data.</t>
        </is>
      </c>
    </row>
    <row r="6">
      <c r="A6" s="3" t="inlineStr"/>
    </row>
    <row r="7">
      <c r="A7" s="4" t="inlineStr">
        <is>
          <t>Sheets</t>
        </is>
      </c>
    </row>
    <row r="8">
      <c r="A8" s="3" t="inlineStr">
        <is>
          <t>1 EU exports: products, CN codes and tonnes shipped to EU buyers, with the CBAM sector</t>
        </is>
      </c>
    </row>
    <row r="9">
      <c r="A9" s="3" t="inlineStr">
        <is>
          <t>2 Embedded emissions: a simplified installation calculator for direct and indirect emissions per tonne of product</t>
        </is>
      </c>
    </row>
    <row r="10">
      <c r="A10" s="3" t="inlineStr">
        <is>
          <t>3 Cost estimate: certificates and cost per tonne on actual versus default values, by year</t>
        </is>
      </c>
    </row>
    <row r="11">
      <c r="A11" s="3" t="inlineStr">
        <is>
          <t>4 CBAM factor: the free-allocation phase-out schedule, 2026 to 2034</t>
        </is>
      </c>
    </row>
    <row r="12">
      <c r="A12" s="3" t="inlineStr">
        <is>
          <t>5 Data pack checklist: what an EU importer needs from you for each shipment year</t>
        </is>
      </c>
    </row>
    <row r="13">
      <c r="A13" s="3" t="inlineStr">
        <is>
          <t>6 Precursors: emissions data you need from your own suppliers</t>
        </is>
      </c>
    </row>
    <row r="14">
      <c r="A14" s="3" t="inlineStr">
        <is>
          <t>7 Timeline: CBAM dates that matter to an Indian exporter</t>
        </is>
      </c>
    </row>
    <row r="15">
      <c r="A15" s="3" t="inlineStr"/>
    </row>
    <row r="16">
      <c r="A16" s="4" t="inlineStr">
        <is>
          <t>How CBAM cost works (simplified)</t>
        </is>
      </c>
    </row>
    <row r="17">
      <c r="A17" s="3" t="inlineStr">
        <is>
          <t>Certificates to surrender = embedded emissions − free allocation adjustment − carbon price already paid (expressed in certificates).</t>
        </is>
      </c>
    </row>
    <row r="18">
      <c r="A18" s="3" t="inlineStr">
        <is>
          <t>Free allocation adjustment per tonne = CBAM benchmark × CBAM factor (× cross-sectoral correction factor, where it applies). The benchmark and factors are set by the European Commission; check the current implementing acts.</t>
        </is>
      </c>
    </row>
    <row r="19">
      <c r="A19" s="3" t="inlineStr">
        <is>
          <t>Default values carry a mark-up of 10% in 2026, 20% in 2027 and 30% from 2028 (1% for fertilisers). Verification by an accredited verifier is needed where actual emissions are used.</t>
        </is>
      </c>
    </row>
    <row r="20">
      <c r="A20" s="3" t="inlineStr">
        <is>
          <t>The importer, not the exporter, holds and surrenders certificates. Your data decides how many they need, and so how competitive your price is.</t>
        </is>
      </c>
    </row>
    <row r="21">
      <c r="A21" s="3" t="inlineStr"/>
    </row>
    <row r="22">
      <c r="A22" s="3" t="inlineStr">
        <is>
          <t>Estimates only. Not legal, tax or verification advice. Check the current EU CBAM regulations and your importer’s requirements.</t>
        </is>
      </c>
    </row>
  </sheetData>
  <hyperlinks>
    <hyperlink xmlns:r="http://schemas.openxmlformats.org/officeDocument/2006/relationships" ref="A3" r:id="rId1"/>
  </hyperlink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fitToPage="1"/>
  </sheetPr>
  <dimension ref="A1:I4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8" customWidth="1" min="3" max="3"/>
    <col width="26" customWidth="1" min="4" max="4"/>
    <col width="16" customWidth="1" min="5" max="5"/>
    <col width="16" customWidth="1" min="6" max="6"/>
    <col width="14" customWidth="1" min="7" max="7"/>
    <col width="22" customWidth="1" min="8" max="8"/>
    <col width="34" customWidth="1" min="9" max="9"/>
  </cols>
  <sheetData>
    <row r="1">
      <c r="A1" s="5" t="inlineStr">
        <is>
          <t>Your CBAM exposure</t>
        </is>
      </c>
    </row>
    <row r="2">
      <c r="A2" s="6" t="inlineStr">
        <is>
          <t>List every product you ship to EU buyers. CBAM sectors: iron and steel, aluminium, cement, fertilisers, hydrogen, electricity.</t>
        </is>
      </c>
    </row>
    <row r="4" ht="36" customHeight="1">
      <c r="A4" s="7" t="inlineStr">
        <is>
          <t>Product</t>
        </is>
      </c>
      <c r="B4" s="7" t="inlineStr">
        <is>
          <t>CN code (8 digits)</t>
        </is>
      </c>
      <c r="C4" s="7" t="inlineStr">
        <is>
          <t>CBAM sector</t>
        </is>
      </c>
      <c r="D4" s="7" t="inlineStr">
        <is>
          <t>EU buyer (importer)</t>
        </is>
      </c>
      <c r="E4" s="7" t="inlineStr">
        <is>
          <t>Tonnes shipped to EU last year</t>
        </is>
      </c>
      <c r="F4" s="7" t="inlineStr">
        <is>
          <t>Tonnes planned this year</t>
        </is>
      </c>
      <c r="G4" s="7" t="inlineStr">
        <is>
          <t>Share of your EU revenue</t>
        </is>
      </c>
      <c r="H4" s="7" t="inlineStr">
        <is>
          <t>Emissions basis available</t>
        </is>
      </c>
      <c r="I4" s="7" t="inlineStr">
        <is>
          <t>Notes</t>
        </is>
      </c>
    </row>
    <row r="5">
      <c r="A5" s="8" t="inlineStr">
        <is>
          <t>Hot-rolled coil</t>
        </is>
      </c>
      <c r="B5" s="8" t="inlineStr">
        <is>
          <t>72083990</t>
        </is>
      </c>
      <c r="C5" s="8" t="inlineStr">
        <is>
          <t>Iron and steel</t>
        </is>
      </c>
      <c r="D5" s="8" t="inlineStr">
        <is>
          <t>Importer A (Germany)</t>
        </is>
      </c>
      <c r="E5" s="9" t="n">
        <v>12000</v>
      </c>
      <c r="F5" s="9" t="n">
        <v>15000</v>
      </c>
      <c r="G5" s="10" t="n">
        <v>0.35</v>
      </c>
      <c r="H5" s="8" t="inlineStr">
        <is>
          <t>Actual, not verified</t>
        </is>
      </c>
      <c r="I5" s="8" t="inlineStr"/>
    </row>
    <row r="6">
      <c r="A6" s="8" t="inlineStr">
        <is>
          <t>Steel wire rod</t>
        </is>
      </c>
      <c r="B6" s="8" t="inlineStr">
        <is>
          <t>72139110</t>
        </is>
      </c>
      <c r="C6" s="8" t="inlineStr">
        <is>
          <t>Iron and steel</t>
        </is>
      </c>
      <c r="D6" s="8" t="inlineStr">
        <is>
          <t>Importer B (Italy)</t>
        </is>
      </c>
      <c r="E6" s="9" t="n">
        <v>4000</v>
      </c>
      <c r="F6" s="9" t="n">
        <v>4000</v>
      </c>
      <c r="G6" s="10" t="n">
        <v>0.12</v>
      </c>
      <c r="H6" s="8" t="inlineStr">
        <is>
          <t>Default values only</t>
        </is>
      </c>
      <c r="I6" s="8" t="inlineStr"/>
    </row>
    <row r="7">
      <c r="A7" s="8" t="inlineStr">
        <is>
          <t>Aluminium ingot</t>
        </is>
      </c>
      <c r="B7" s="8" t="inlineStr">
        <is>
          <t>76011000</t>
        </is>
      </c>
      <c r="C7" s="8" t="inlineStr">
        <is>
          <t>Aluminium</t>
        </is>
      </c>
      <c r="D7" s="8" t="inlineStr">
        <is>
          <t>Importer C (Netherlands)</t>
        </is>
      </c>
      <c r="E7" s="9" t="n">
        <v>1500</v>
      </c>
      <c r="F7" s="9" t="n">
        <v>2000</v>
      </c>
      <c r="G7" s="10" t="n">
        <v>0.08</v>
      </c>
      <c r="H7" s="8" t="inlineStr">
        <is>
          <t>Default values only</t>
        </is>
      </c>
      <c r="I7" s="8" t="inlineStr"/>
    </row>
    <row r="8">
      <c r="A8" s="8" t="n"/>
      <c r="B8" s="8" t="n"/>
      <c r="C8" s="8" t="n"/>
      <c r="D8" s="8" t="n"/>
      <c r="E8" s="9" t="n"/>
      <c r="F8" s="9" t="n"/>
      <c r="G8" s="10" t="n"/>
      <c r="H8" s="8" t="n"/>
      <c r="I8" s="8" t="n"/>
    </row>
    <row r="9">
      <c r="A9" s="8" t="n"/>
      <c r="B9" s="8" t="n"/>
      <c r="C9" s="8" t="n"/>
      <c r="D9" s="8" t="n"/>
      <c r="E9" s="9" t="n"/>
      <c r="F9" s="9" t="n"/>
      <c r="G9" s="10" t="n"/>
      <c r="H9" s="8" t="n"/>
      <c r="I9" s="8" t="n"/>
    </row>
    <row r="10">
      <c r="A10" s="8" t="n"/>
      <c r="B10" s="8" t="n"/>
      <c r="C10" s="8" t="n"/>
      <c r="D10" s="8" t="n"/>
      <c r="E10" s="9" t="n"/>
      <c r="F10" s="9" t="n"/>
      <c r="G10" s="10" t="n"/>
      <c r="H10" s="8" t="n"/>
      <c r="I10" s="8" t="n"/>
    </row>
    <row r="11">
      <c r="A11" s="8" t="n"/>
      <c r="B11" s="8" t="n"/>
      <c r="C11" s="8" t="n"/>
      <c r="D11" s="8" t="n"/>
      <c r="E11" s="9" t="n"/>
      <c r="F11" s="9" t="n"/>
      <c r="G11" s="10" t="n"/>
      <c r="H11" s="8" t="n"/>
      <c r="I11" s="8" t="n"/>
    </row>
    <row r="12">
      <c r="A12" s="8" t="n"/>
      <c r="B12" s="8" t="n"/>
      <c r="C12" s="8" t="n"/>
      <c r="D12" s="8" t="n"/>
      <c r="E12" s="9" t="n"/>
      <c r="F12" s="9" t="n"/>
      <c r="G12" s="10" t="n"/>
      <c r="H12" s="8" t="n"/>
      <c r="I12" s="8" t="n"/>
    </row>
    <row r="13">
      <c r="A13" s="8" t="n"/>
      <c r="B13" s="8" t="n"/>
      <c r="C13" s="8" t="n"/>
      <c r="D13" s="8" t="n"/>
      <c r="E13" s="9" t="n"/>
      <c r="F13" s="9" t="n"/>
      <c r="G13" s="10" t="n"/>
      <c r="H13" s="8" t="n"/>
      <c r="I13" s="8" t="n"/>
    </row>
    <row r="14">
      <c r="A14" s="8" t="n"/>
      <c r="B14" s="8" t="n"/>
      <c r="C14" s="8" t="n"/>
      <c r="D14" s="8" t="n"/>
      <c r="E14" s="9" t="n"/>
      <c r="F14" s="9" t="n"/>
      <c r="G14" s="10" t="n"/>
      <c r="H14" s="8" t="n"/>
      <c r="I14" s="8" t="n"/>
    </row>
    <row r="15">
      <c r="A15" s="8" t="n"/>
      <c r="B15" s="8" t="n"/>
      <c r="C15" s="8" t="n"/>
      <c r="D15" s="8" t="n"/>
      <c r="E15" s="9" t="n"/>
      <c r="F15" s="9" t="n"/>
      <c r="G15" s="10" t="n"/>
      <c r="H15" s="8" t="n"/>
      <c r="I15" s="8" t="n"/>
    </row>
    <row r="16">
      <c r="A16" s="8" t="n"/>
      <c r="B16" s="8" t="n"/>
      <c r="C16" s="8" t="n"/>
      <c r="D16" s="8" t="n"/>
      <c r="E16" s="9" t="n"/>
      <c r="F16" s="9" t="n"/>
      <c r="G16" s="10" t="n"/>
      <c r="H16" s="8" t="n"/>
      <c r="I16" s="8" t="n"/>
    </row>
    <row r="17">
      <c r="A17" s="8" t="n"/>
      <c r="B17" s="8" t="n"/>
      <c r="C17" s="8" t="n"/>
      <c r="D17" s="8" t="n"/>
      <c r="E17" s="9" t="n"/>
      <c r="F17" s="9" t="n"/>
      <c r="G17" s="10" t="n"/>
      <c r="H17" s="8" t="n"/>
      <c r="I17" s="8" t="n"/>
    </row>
    <row r="18">
      <c r="A18" s="8" t="n"/>
      <c r="B18" s="8" t="n"/>
      <c r="C18" s="8" t="n"/>
      <c r="D18" s="8" t="n"/>
      <c r="E18" s="9" t="n"/>
      <c r="F18" s="9" t="n"/>
      <c r="G18" s="10" t="n"/>
      <c r="H18" s="8" t="n"/>
      <c r="I18" s="8" t="n"/>
    </row>
    <row r="19">
      <c r="A19" s="8" t="n"/>
      <c r="B19" s="8" t="n"/>
      <c r="C19" s="8" t="n"/>
      <c r="D19" s="8" t="n"/>
      <c r="E19" s="9" t="n"/>
      <c r="F19" s="9" t="n"/>
      <c r="G19" s="10" t="n"/>
      <c r="H19" s="8" t="n"/>
      <c r="I19" s="8" t="n"/>
    </row>
    <row r="20">
      <c r="A20" s="8" t="n"/>
      <c r="B20" s="8" t="n"/>
      <c r="C20" s="8" t="n"/>
      <c r="D20" s="8" t="n"/>
      <c r="E20" s="9" t="n"/>
      <c r="F20" s="9" t="n"/>
      <c r="G20" s="10" t="n"/>
      <c r="H20" s="8" t="n"/>
      <c r="I20" s="8" t="n"/>
    </row>
    <row r="21">
      <c r="A21" s="8" t="n"/>
      <c r="B21" s="8" t="n"/>
      <c r="C21" s="8" t="n"/>
      <c r="D21" s="8" t="n"/>
      <c r="E21" s="9" t="n"/>
      <c r="F21" s="9" t="n"/>
      <c r="G21" s="10" t="n"/>
      <c r="H21" s="8" t="n"/>
      <c r="I21" s="8" t="n"/>
    </row>
    <row r="22">
      <c r="A22" s="8" t="n"/>
      <c r="B22" s="8" t="n"/>
      <c r="C22" s="8" t="n"/>
      <c r="D22" s="8" t="n"/>
      <c r="E22" s="9" t="n"/>
      <c r="F22" s="9" t="n"/>
      <c r="G22" s="10" t="n"/>
      <c r="H22" s="8" t="n"/>
      <c r="I22" s="8" t="n"/>
    </row>
    <row r="23">
      <c r="A23" s="8" t="n"/>
      <c r="B23" s="8" t="n"/>
      <c r="C23" s="8" t="n"/>
      <c r="D23" s="8" t="n"/>
      <c r="E23" s="9" t="n"/>
      <c r="F23" s="9" t="n"/>
      <c r="G23" s="10" t="n"/>
      <c r="H23" s="8" t="n"/>
      <c r="I23" s="8" t="n"/>
    </row>
    <row r="24">
      <c r="A24" s="8" t="n"/>
      <c r="B24" s="8" t="n"/>
      <c r="C24" s="8" t="n"/>
      <c r="D24" s="8" t="n"/>
      <c r="E24" s="9" t="n"/>
      <c r="F24" s="9" t="n"/>
      <c r="G24" s="10" t="n"/>
      <c r="H24" s="8" t="n"/>
      <c r="I24" s="8" t="n"/>
    </row>
    <row r="25">
      <c r="A25" s="8" t="n"/>
      <c r="B25" s="8" t="n"/>
      <c r="C25" s="8" t="n"/>
      <c r="D25" s="8" t="n"/>
      <c r="E25" s="9" t="n"/>
      <c r="F25" s="9" t="n"/>
      <c r="G25" s="10" t="n"/>
      <c r="H25" s="8" t="n"/>
      <c r="I25" s="8" t="n"/>
    </row>
    <row r="26">
      <c r="A26" s="8" t="n"/>
      <c r="B26" s="8" t="n"/>
      <c r="C26" s="8" t="n"/>
      <c r="D26" s="8" t="n"/>
      <c r="E26" s="9" t="n"/>
      <c r="F26" s="9" t="n"/>
      <c r="G26" s="10" t="n"/>
      <c r="H26" s="8" t="n"/>
      <c r="I26" s="8" t="n"/>
    </row>
    <row r="27">
      <c r="A27" s="8" t="n"/>
      <c r="B27" s="8" t="n"/>
      <c r="C27" s="8" t="n"/>
      <c r="D27" s="8" t="n"/>
      <c r="E27" s="9" t="n"/>
      <c r="F27" s="9" t="n"/>
      <c r="G27" s="10" t="n"/>
      <c r="H27" s="8" t="n"/>
      <c r="I27" s="8" t="n"/>
    </row>
    <row r="28">
      <c r="A28" s="8" t="n"/>
      <c r="B28" s="8" t="n"/>
      <c r="C28" s="8" t="n"/>
      <c r="D28" s="8" t="n"/>
      <c r="E28" s="9" t="n"/>
      <c r="F28" s="9" t="n"/>
      <c r="G28" s="10" t="n"/>
      <c r="H28" s="8" t="n"/>
      <c r="I28" s="8" t="n"/>
    </row>
    <row r="29">
      <c r="A29" s="8" t="n"/>
      <c r="B29" s="8" t="n"/>
      <c r="C29" s="8" t="n"/>
      <c r="D29" s="8" t="n"/>
      <c r="E29" s="9" t="n"/>
      <c r="F29" s="9" t="n"/>
      <c r="G29" s="10" t="n"/>
      <c r="H29" s="8" t="n"/>
      <c r="I29" s="8" t="n"/>
    </row>
    <row r="30">
      <c r="A30" s="8" t="n"/>
      <c r="B30" s="8" t="n"/>
      <c r="C30" s="8" t="n"/>
      <c r="D30" s="8" t="n"/>
      <c r="E30" s="9" t="n"/>
      <c r="F30" s="9" t="n"/>
      <c r="G30" s="10" t="n"/>
      <c r="H30" s="8" t="n"/>
      <c r="I30" s="8" t="n"/>
    </row>
    <row r="31">
      <c r="A31" s="8" t="n"/>
      <c r="B31" s="8" t="n"/>
      <c r="C31" s="8" t="n"/>
      <c r="D31" s="8" t="n"/>
      <c r="E31" s="9" t="n"/>
      <c r="F31" s="9" t="n"/>
      <c r="G31" s="10" t="n"/>
      <c r="H31" s="8" t="n"/>
      <c r="I31" s="8" t="n"/>
    </row>
    <row r="32">
      <c r="A32" s="8" t="n"/>
      <c r="B32" s="8" t="n"/>
      <c r="C32" s="8" t="n"/>
      <c r="D32" s="8" t="n"/>
      <c r="E32" s="9" t="n"/>
      <c r="F32" s="9" t="n"/>
      <c r="G32" s="10" t="n"/>
      <c r="H32" s="8" t="n"/>
      <c r="I32" s="8" t="n"/>
    </row>
    <row r="33">
      <c r="A33" s="8" t="n"/>
      <c r="B33" s="8" t="n"/>
      <c r="C33" s="8" t="n"/>
      <c r="D33" s="8" t="n"/>
      <c r="E33" s="9" t="n"/>
      <c r="F33" s="9" t="n"/>
      <c r="G33" s="10" t="n"/>
      <c r="H33" s="8" t="n"/>
      <c r="I33" s="8" t="n"/>
    </row>
    <row r="34">
      <c r="A34" s="8" t="n"/>
      <c r="B34" s="8" t="n"/>
      <c r="C34" s="8" t="n"/>
      <c r="D34" s="8" t="n"/>
      <c r="E34" s="9" t="n"/>
      <c r="F34" s="9" t="n"/>
      <c r="G34" s="10" t="n"/>
      <c r="H34" s="8" t="n"/>
      <c r="I34" s="8" t="n"/>
    </row>
    <row r="36">
      <c r="A36" s="11" t="inlineStr">
        <is>
          <t>Total tonnes to EU</t>
        </is>
      </c>
      <c r="E36" s="12">
        <f>SUM(E5:E34)</f>
        <v/>
      </c>
      <c r="F36" s="12">
        <f>SUM(F5:F34)</f>
        <v/>
      </c>
    </row>
    <row r="38" ht="40" customHeight="1">
      <c r="A38" s="13" t="inlineStr">
        <is>
          <t>Your EU importer is the one who declares. Since the 2025 simplification, importers bringing in less than 50 tonnes a year of CBAM iron and steel, aluminium, fertilisers and cement combined are exempt, so small buyers may stop needing your data; large ones will need it every year. Check CN codes against Annex I of Regulation (EU) 2023/956.</t>
        </is>
      </c>
    </row>
    <row r="39"/>
    <row r="40"/>
  </sheetData>
  <mergeCells count="1">
    <mergeCell ref="A38:I40"/>
  </mergeCells>
  <dataValidations count="2">
    <dataValidation sqref="C5 C6 C7 C8 C9 C10 C11 C12 C13 C14 C15 C16 C17 C18 C19 C20 C21 C22 C23 C24 C25 C26 C27 C28 C29 C30 C31 C32 C33 C34" showDropDown="0" showInputMessage="0" showErrorMessage="0" allowBlank="0" type="list">
      <formula1>"Iron and steel,Aluminium,Cement,Fertilisers,Hydrogen,Electricity,Not covered"</formula1>
    </dataValidation>
    <dataValidation sqref="H5 H6 H7 H8 H9 H10 H11 H12 H13 H14 H15 H16 H17 H18 H19 H20 H21 H22 H23 H24 H25 H26 H27 H28 H29 H30 H31 H32 H33 H34" showDropDown="0" showInputMessage="0" showErrorMessage="0" allowBlank="0" type="list">
      <formula1>"Actual, verified,Actual, not verified,Default values only"</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fitToPage="1"/>
  </sheetPr>
  <dimension ref="A1:F28"/>
  <sheetViews>
    <sheetView showGridLines="0" workbookViewId="0">
      <selection activeCell="A1" sqref="A1"/>
    </sheetView>
  </sheetViews>
  <sheetFormatPr baseColWidth="8" defaultRowHeight="15"/>
  <cols>
    <col width="46" customWidth="1" min="1" max="1"/>
    <col width="16" customWidth="1" min="2" max="2"/>
    <col width="18" customWidth="1" min="3" max="3"/>
    <col width="18" customWidth="1" min="4" max="4"/>
    <col width="18" customWidth="1" min="5" max="5"/>
    <col width="40" customWidth="1" min="6" max="6"/>
  </cols>
  <sheetData>
    <row r="1">
      <c r="A1" s="5" t="inlineStr">
        <is>
          <t>Simplified embedded emissions calculator</t>
        </is>
      </c>
    </row>
    <row r="2">
      <c r="A2" s="6" t="inlineStr">
        <is>
          <t>For one production process and one reporting year. Use the EU CBAM methodology and your monitoring plan for the real numbers.</t>
        </is>
      </c>
    </row>
    <row r="4" ht="36" customHeight="1">
      <c r="A4" s="7" t="inlineStr">
        <is>
          <t>Fuel or process input</t>
        </is>
      </c>
      <c r="B4" s="7" t="inlineStr">
        <is>
          <t>Quantity used</t>
        </is>
      </c>
      <c r="C4" s="7" t="inlineStr">
        <is>
          <t>Unit</t>
        </is>
      </c>
      <c r="D4" s="7" t="inlineStr">
        <is>
          <t>Emission factor (tCO2 per unit)</t>
        </is>
      </c>
      <c r="E4" s="7" t="inlineStr">
        <is>
          <t>Emissions (tCO2)</t>
        </is>
      </c>
      <c r="F4" s="7" t="inlineStr">
        <is>
          <t>Factor source</t>
        </is>
      </c>
    </row>
    <row r="5">
      <c r="A5" t="inlineStr">
        <is>
          <t>Coking coal</t>
        </is>
      </c>
      <c r="B5" s="9" t="n">
        <v>850000</v>
      </c>
      <c r="C5" t="inlineStr">
        <is>
          <t>tonnes</t>
        </is>
      </c>
      <c r="D5" s="14" t="n">
        <v>2.6</v>
      </c>
      <c r="E5" s="12">
        <f>IF(OR(B5="",D5=""),"",B5*D5)</f>
        <v/>
      </c>
      <c r="F5" s="8" t="inlineStr">
        <is>
          <t>IPCC / plant lab analysis</t>
        </is>
      </c>
    </row>
    <row r="6">
      <c r="A6" t="inlineStr">
        <is>
          <t>Natural gas</t>
        </is>
      </c>
      <c r="B6" s="9" t="n">
        <v>40000</v>
      </c>
      <c r="C6" t="inlineStr">
        <is>
          <t>thousand m³</t>
        </is>
      </c>
      <c r="D6" s="14" t="n">
        <v>1.93</v>
      </c>
      <c r="E6" s="12">
        <f>IF(OR(B6="",D6=""),"",B6*D6)</f>
        <v/>
      </c>
      <c r="F6" s="8" t="inlineStr">
        <is>
          <t>IPCC default</t>
        </is>
      </c>
    </row>
    <row r="7">
      <c r="A7" t="inlineStr">
        <is>
          <t>Diesel</t>
        </is>
      </c>
      <c r="B7" s="9" t="n">
        <v>3000</v>
      </c>
      <c r="C7" t="inlineStr">
        <is>
          <t>kilolitres</t>
        </is>
      </c>
      <c r="D7" s="14" t="n">
        <v>2.68</v>
      </c>
      <c r="E7" s="12">
        <f>IF(OR(B7="",D7=""),"",B7*D7)</f>
        <v/>
      </c>
      <c r="F7" s="8" t="inlineStr">
        <is>
          <t>IPCC default</t>
        </is>
      </c>
    </row>
    <row r="8">
      <c r="A8" t="inlineStr">
        <is>
          <t>Limestone (process)</t>
        </is>
      </c>
      <c r="B8" s="9" t="n">
        <v>120000</v>
      </c>
      <c r="C8" t="inlineStr">
        <is>
          <t>tonnes</t>
        </is>
      </c>
      <c r="D8" s="14" t="n">
        <v>0.44</v>
      </c>
      <c r="E8" s="12">
        <f>IF(OR(B8="",D8=""),"",B8*D8)</f>
        <v/>
      </c>
      <c r="F8" s="8" t="inlineStr">
        <is>
          <t>Stoichiometric</t>
        </is>
      </c>
    </row>
    <row r="9">
      <c r="A9" t="inlineStr">
        <is>
          <t>Other</t>
        </is>
      </c>
      <c r="B9" s="9" t="n"/>
      <c r="C9" t="inlineStr"/>
      <c r="D9" s="14" t="n"/>
      <c r="E9" s="12">
        <f>IF(OR(B9="",D9=""),"",B9*D9)</f>
        <v/>
      </c>
      <c r="F9" s="8" t="inlineStr"/>
    </row>
    <row r="11">
      <c r="A11" s="11" t="inlineStr">
        <is>
          <t>Direct emissions (tCO2)</t>
        </is>
      </c>
      <c r="E11" s="12">
        <f>SUM(E5:E9)</f>
        <v/>
      </c>
    </row>
    <row r="13">
      <c r="A13" t="inlineStr">
        <is>
          <t>Electricity consumed (MWh)</t>
        </is>
      </c>
      <c r="B13" s="9" t="n">
        <v>900000</v>
      </c>
    </row>
    <row r="14">
      <c r="A14" t="inlineStr">
        <is>
          <t>Electricity emission factor (tCO2 per MWh)</t>
        </is>
      </c>
      <c r="B14" s="14" t="n">
        <v>0.71</v>
      </c>
      <c r="C14" s="15" t="inlineStr">
        <is>
          <t>Grid factor or supplier-specific; state the source</t>
        </is>
      </c>
    </row>
    <row r="15">
      <c r="A15" s="11" t="inlineStr">
        <is>
          <t>Indirect emissions (tCO2)</t>
        </is>
      </c>
      <c r="E15" s="12">
        <f>B13*B14</f>
        <v/>
      </c>
    </row>
    <row r="17">
      <c r="A17" t="inlineStr">
        <is>
          <t>Emissions embedded in purchased precursors (tCO2)</t>
        </is>
      </c>
      <c r="E17" s="12">
        <f>'6 Precursors'!G25</f>
        <v/>
      </c>
    </row>
    <row r="19">
      <c r="A19" t="inlineStr">
        <is>
          <t>Tonnes of product (this CN code) produced</t>
        </is>
      </c>
      <c r="B19" s="9" t="n">
        <v>1500000</v>
      </c>
    </row>
    <row r="21">
      <c r="A21" s="11" t="inlineStr">
        <is>
          <t>Specific direct embedded emissions (tCO2e per tonne)</t>
        </is>
      </c>
      <c r="E21" s="16">
        <f>IF(B19&gt;0,(E11+E17)/B19,"")</f>
        <v/>
      </c>
    </row>
    <row r="22">
      <c r="A22" s="11" t="inlineStr">
        <is>
          <t>Specific indirect embedded emissions (tCO2e per tonne)</t>
        </is>
      </c>
      <c r="E22" s="16">
        <f>IF(B19&gt;0,E15/B19,"")</f>
        <v/>
      </c>
    </row>
    <row r="23">
      <c r="A23" s="11" t="inlineStr">
        <is>
          <t>Total specific embedded emissions (tCO2e per tonne)</t>
        </is>
      </c>
      <c r="E23" s="16">
        <f>IF(B19&gt;0,E21+E22,"")</f>
        <v/>
      </c>
    </row>
    <row r="25" ht="44" customHeight="1">
      <c r="A25" s="13" t="inlineStr">
        <is>
          <t>Simplified: real CBAM calculations attribute emissions to production processes within EU ETS-aligned system boundaries, handle precursors and exported heat, and follow the monitoring rules in the EU implementing acts. Whether indirect emissions count towards the charge depends on the product; check the current rules. Use this sheet to size the order of magnitude and to prepare data for your verifier.</t>
        </is>
      </c>
    </row>
    <row r="26"/>
    <row r="27"/>
    <row r="28"/>
  </sheetData>
  <mergeCells count="1">
    <mergeCell ref="A25:F28"/>
  </mergeCells>
  <pageMargins left="0.75" right="0.75" top="1" bottom="1" header="0.5" footer="0.5"/>
  <pageSetup orientation="landscape" fitToHeight="0"/>
</worksheet>
</file>

<file path=xl/worksheets/sheet4.xml><?xml version="1.0" encoding="utf-8"?>
<worksheet xmlns="http://schemas.openxmlformats.org/spreadsheetml/2006/main">
  <sheetPr>
    <outlinePr summaryBelow="1" summaryRight="1"/>
    <pageSetUpPr fitToPage="1"/>
  </sheetPr>
  <dimension ref="A1:N36"/>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24" customWidth="1" min="1" max="1"/>
    <col width="12" customWidth="1" min="2" max="2"/>
    <col width="14" customWidth="1" min="3" max="3"/>
    <col width="18" customWidth="1" min="4" max="4"/>
    <col width="11" customWidth="1" min="5" max="5"/>
    <col width="16" customWidth="1" min="6" max="6"/>
    <col width="14" customWidth="1" min="7" max="7"/>
    <col width="16" customWidth="1" min="8" max="8"/>
    <col width="14" customWidth="1" min="9" max="9"/>
    <col width="14" customWidth="1" min="10" max="10"/>
    <col width="14" customWidth="1" min="11" max="11"/>
    <col width="14" customWidth="1" min="12" max="12"/>
    <col width="18" customWidth="1" min="13" max="13"/>
    <col width="14" customWidth="1" min="14" max="14"/>
  </cols>
  <sheetData>
    <row r="1">
      <c r="A1" s="5" t="inlineStr">
        <is>
          <t>CBAM cost per tonne: actual versus default values</t>
        </is>
      </c>
    </row>
    <row r="2">
      <c r="A2" s="6" t="inlineStr">
        <is>
          <t>Enter the year, certificate price and, for each product, your actual value, the EU default value and the CBAM benchmark.</t>
        </is>
      </c>
    </row>
    <row r="4">
      <c r="A4" t="inlineStr">
        <is>
          <t>Import year</t>
        </is>
      </c>
      <c r="B4" s="17" t="n">
        <v>2026</v>
      </c>
    </row>
    <row r="5">
      <c r="A5" t="inlineStr">
        <is>
          <t>CBAM certificate price (€ per tCO2e)</t>
        </is>
      </c>
      <c r="B5" s="18" t="n">
        <v>75.36</v>
      </c>
      <c r="C5" s="15" t="inlineStr">
        <is>
          <t>Q1 2026 price published by the Commission; Q2 2026 was €75.28</t>
        </is>
      </c>
    </row>
    <row r="6">
      <c r="A6" t="inlineStr">
        <is>
          <t>CBAM factor for the year</t>
        </is>
      </c>
      <c r="B6" s="19">
        <f>IFERROR(VLOOKUP(B4,'4 CBAM factor'!A5:B14,2,FALSE),0)</f>
        <v/>
      </c>
    </row>
    <row r="7">
      <c r="A7" t="inlineStr">
        <is>
          <t>Default value mark-up for the year (non-fertiliser)</t>
        </is>
      </c>
      <c r="B7" s="20">
        <f>IF(B4&lt;=2026,0.1,IF(B4=2027,0.2,0.3))</f>
        <v/>
      </c>
    </row>
    <row r="8">
      <c r="A8" t="inlineStr">
        <is>
          <t>Exchange rate (₹ per €)</t>
        </is>
      </c>
      <c r="B8" s="18" t="n">
        <v>100</v>
      </c>
    </row>
    <row r="10" ht="36" customHeight="1">
      <c r="A10" s="7" t="inlineStr">
        <is>
          <t>Product</t>
        </is>
      </c>
      <c r="B10" s="7" t="inlineStr">
        <is>
          <t>Tonnes to EU</t>
        </is>
      </c>
      <c r="C10" s="7" t="inlineStr">
        <is>
          <t>Actual SEE (tCO2e/t)</t>
        </is>
      </c>
      <c r="D10" s="7" t="inlineStr">
        <is>
          <t>EU default value (tCO2e/t, before mark-up)</t>
        </is>
      </c>
      <c r="E10" s="7" t="inlineStr">
        <is>
          <t>Fertiliser? (Y/N)</t>
        </is>
      </c>
      <c r="F10" s="7" t="inlineStr">
        <is>
          <t>CBAM benchmark (tCO2e/t)</t>
        </is>
      </c>
      <c r="G10" s="7" t="inlineStr">
        <is>
          <t>Cross-sectoral correction factor</t>
        </is>
      </c>
      <c r="H10" s="7" t="inlineStr">
        <is>
          <t>Carbon price paid in India (€/t product)</t>
        </is>
      </c>
      <c r="I10" s="7" t="inlineStr">
        <is>
          <t>Certificates per t: actual</t>
        </is>
      </c>
      <c r="J10" s="7" t="inlineStr">
        <is>
          <t>Certificates per t: default</t>
        </is>
      </c>
      <c r="K10" s="7" t="inlineStr">
        <is>
          <t>Cost per t: actual (€)</t>
        </is>
      </c>
      <c r="L10" s="7" t="inlineStr">
        <is>
          <t>Cost per t: default (€)</t>
        </is>
      </c>
      <c r="M10" s="7" t="inlineStr">
        <is>
          <t>Annual saving from actual data (€)</t>
        </is>
      </c>
      <c r="N10" s="7" t="inlineStr">
        <is>
          <t>Annual saving (₹ crore)</t>
        </is>
      </c>
    </row>
    <row r="11">
      <c r="A11" s="8" t="inlineStr">
        <is>
          <t>Hot-rolled coil</t>
        </is>
      </c>
      <c r="B11" s="9" t="n">
        <v>15000</v>
      </c>
      <c r="C11" s="14" t="n">
        <v>2.5</v>
      </c>
      <c r="D11" s="14" t="n">
        <v>4.28</v>
      </c>
      <c r="E11" s="8" t="inlineStr">
        <is>
          <t>N</t>
        </is>
      </c>
      <c r="F11" s="14" t="n">
        <v>1.53</v>
      </c>
      <c r="G11" s="14" t="n">
        <v>1</v>
      </c>
      <c r="H11" s="18" t="n">
        <v>0</v>
      </c>
      <c r="I11" s="16">
        <f>IF(OR(C11="",F11=""),"",MAX(0,C11-F11*$B$6*IF(G11="",1,G11)))</f>
        <v/>
      </c>
      <c r="J11" s="16">
        <f>IF(OR(D11="",F11=""),"",MAX(0,D11*(1+IF(E11="Y",0.01,$B$7))-F11*$B$6*IF(G11="",1,G11)))</f>
        <v/>
      </c>
      <c r="K11" s="21">
        <f>IF(I11="","",MAX(0,I11*$B$5-IF(H11="",0,H11)))</f>
        <v/>
      </c>
      <c r="L11" s="21">
        <f>IF(J11="","",MAX(0,J11*$B$5-IF(H11="",0,H11)))</f>
        <v/>
      </c>
      <c r="M11" s="12">
        <f>IF(OR(K11="",L11="",B11=""),"",(L11-K11)*B11)</f>
        <v/>
      </c>
      <c r="N11" s="22">
        <f>IF(M11="","",M11*$B$8/10000000)</f>
        <v/>
      </c>
    </row>
    <row r="12">
      <c r="A12" s="8" t="inlineStr">
        <is>
          <t>Steel wire rod</t>
        </is>
      </c>
      <c r="B12" s="9" t="n">
        <v>4000</v>
      </c>
      <c r="C12" s="14" t="n">
        <v>2.4</v>
      </c>
      <c r="D12" s="14" t="n">
        <v>4.27</v>
      </c>
      <c r="E12" s="8" t="inlineStr">
        <is>
          <t>N</t>
        </is>
      </c>
      <c r="F12" s="14" t="n">
        <v>1.53</v>
      </c>
      <c r="G12" s="14" t="n">
        <v>1</v>
      </c>
      <c r="H12" s="18" t="n">
        <v>0</v>
      </c>
      <c r="I12" s="16">
        <f>IF(OR(C12="",F12=""),"",MAX(0,C12-F12*$B$6*IF(G12="",1,G12)))</f>
        <v/>
      </c>
      <c r="J12" s="16">
        <f>IF(OR(D12="",F12=""),"",MAX(0,D12*(1+IF(E12="Y",0.01,$B$7))-F12*$B$6*IF(G12="",1,G12)))</f>
        <v/>
      </c>
      <c r="K12" s="21">
        <f>IF(I12="","",MAX(0,I12*$B$5-IF(H12="",0,H12)))</f>
        <v/>
      </c>
      <c r="L12" s="21">
        <f>IF(J12="","",MAX(0,J12*$B$5-IF(H12="",0,H12)))</f>
        <v/>
      </c>
      <c r="M12" s="12">
        <f>IF(OR(K12="",L12="",B12=""),"",(L12-K12)*B12)</f>
        <v/>
      </c>
      <c r="N12" s="22">
        <f>IF(M12="","",M12*$B$8/10000000)</f>
        <v/>
      </c>
    </row>
    <row r="13">
      <c r="A13" s="8" t="inlineStr">
        <is>
          <t>Aluminium ingot</t>
        </is>
      </c>
      <c r="B13" s="9" t="n">
        <v>2000</v>
      </c>
      <c r="C13" s="14" t="n">
        <v>1.6</v>
      </c>
      <c r="D13" s="14" t="n">
        <v>1.87</v>
      </c>
      <c r="E13" s="8" t="inlineStr">
        <is>
          <t>N</t>
        </is>
      </c>
      <c r="F13" s="14" t="n">
        <v>1.46</v>
      </c>
      <c r="G13" s="14" t="n">
        <v>1</v>
      </c>
      <c r="H13" s="18" t="n">
        <v>0</v>
      </c>
      <c r="I13" s="16">
        <f>IF(OR(C13="",F13=""),"",MAX(0,C13-F13*$B$6*IF(G13="",1,G13)))</f>
        <v/>
      </c>
      <c r="J13" s="16">
        <f>IF(OR(D13="",F13=""),"",MAX(0,D13*(1+IF(E13="Y",0.01,$B$7))-F13*$B$6*IF(G13="",1,G13)))</f>
        <v/>
      </c>
      <c r="K13" s="21">
        <f>IF(I13="","",MAX(0,I13*$B$5-IF(H13="",0,H13)))</f>
        <v/>
      </c>
      <c r="L13" s="21">
        <f>IF(J13="","",MAX(0,J13*$B$5-IF(H13="",0,H13)))</f>
        <v/>
      </c>
      <c r="M13" s="12">
        <f>IF(OR(K13="",L13="",B13=""),"",(L13-K13)*B13)</f>
        <v/>
      </c>
      <c r="N13" s="22">
        <f>IF(M13="","",M13*$B$8/10000000)</f>
        <v/>
      </c>
    </row>
    <row r="14">
      <c r="A14" s="8" t="n"/>
      <c r="B14" s="9" t="n"/>
      <c r="C14" s="14" t="n"/>
      <c r="D14" s="14" t="n"/>
      <c r="E14" s="8" t="n"/>
      <c r="F14" s="14" t="n"/>
      <c r="G14" s="14" t="n"/>
      <c r="H14" s="18" t="n"/>
      <c r="I14" s="16">
        <f>IF(OR(C14="",F14=""),"",MAX(0,C14-F14*$B$6*IF(G14="",1,G14)))</f>
        <v/>
      </c>
      <c r="J14" s="16">
        <f>IF(OR(D14="",F14=""),"",MAX(0,D14*(1+IF(E14="Y",0.01,$B$7))-F14*$B$6*IF(G14="",1,G14)))</f>
        <v/>
      </c>
      <c r="K14" s="21">
        <f>IF(I14="","",MAX(0,I14*$B$5-IF(H14="",0,H14)))</f>
        <v/>
      </c>
      <c r="L14" s="21">
        <f>IF(J14="","",MAX(0,J14*$B$5-IF(H14="",0,H14)))</f>
        <v/>
      </c>
      <c r="M14" s="12">
        <f>IF(OR(K14="",L14="",B14=""),"",(L14-K14)*B14)</f>
        <v/>
      </c>
      <c r="N14" s="22">
        <f>IF(M14="","",M14*$B$8/10000000)</f>
        <v/>
      </c>
    </row>
    <row r="15">
      <c r="A15" s="8" t="n"/>
      <c r="B15" s="9" t="n"/>
      <c r="C15" s="14" t="n"/>
      <c r="D15" s="14" t="n"/>
      <c r="E15" s="8" t="n"/>
      <c r="F15" s="14" t="n"/>
      <c r="G15" s="14" t="n"/>
      <c r="H15" s="18" t="n"/>
      <c r="I15" s="16">
        <f>IF(OR(C15="",F15=""),"",MAX(0,C15-F15*$B$6*IF(G15="",1,G15)))</f>
        <v/>
      </c>
      <c r="J15" s="16">
        <f>IF(OR(D15="",F15=""),"",MAX(0,D15*(1+IF(E15="Y",0.01,$B$7))-F15*$B$6*IF(G15="",1,G15)))</f>
        <v/>
      </c>
      <c r="K15" s="21">
        <f>IF(I15="","",MAX(0,I15*$B$5-IF(H15="",0,H15)))</f>
        <v/>
      </c>
      <c r="L15" s="21">
        <f>IF(J15="","",MAX(0,J15*$B$5-IF(H15="",0,H15)))</f>
        <v/>
      </c>
      <c r="M15" s="12">
        <f>IF(OR(K15="",L15="",B15=""),"",(L15-K15)*B15)</f>
        <v/>
      </c>
      <c r="N15" s="22">
        <f>IF(M15="","",M15*$B$8/10000000)</f>
        <v/>
      </c>
    </row>
    <row r="16">
      <c r="A16" s="8" t="n"/>
      <c r="B16" s="9" t="n"/>
      <c r="C16" s="14" t="n"/>
      <c r="D16" s="14" t="n"/>
      <c r="E16" s="8" t="n"/>
      <c r="F16" s="14" t="n"/>
      <c r="G16" s="14" t="n"/>
      <c r="H16" s="18" t="n"/>
      <c r="I16" s="16">
        <f>IF(OR(C16="",F16=""),"",MAX(0,C16-F16*$B$6*IF(G16="",1,G16)))</f>
        <v/>
      </c>
      <c r="J16" s="16">
        <f>IF(OR(D16="",F16=""),"",MAX(0,D16*(1+IF(E16="Y",0.01,$B$7))-F16*$B$6*IF(G16="",1,G16)))</f>
        <v/>
      </c>
      <c r="K16" s="21">
        <f>IF(I16="","",MAX(0,I16*$B$5-IF(H16="",0,H16)))</f>
        <v/>
      </c>
      <c r="L16" s="21">
        <f>IF(J16="","",MAX(0,J16*$B$5-IF(H16="",0,H16)))</f>
        <v/>
      </c>
      <c r="M16" s="12">
        <f>IF(OR(K16="",L16="",B16=""),"",(L16-K16)*B16)</f>
        <v/>
      </c>
      <c r="N16" s="22">
        <f>IF(M16="","",M16*$B$8/10000000)</f>
        <v/>
      </c>
    </row>
    <row r="17">
      <c r="A17" s="8" t="n"/>
      <c r="B17" s="9" t="n"/>
      <c r="C17" s="14" t="n"/>
      <c r="D17" s="14" t="n"/>
      <c r="E17" s="8" t="n"/>
      <c r="F17" s="14" t="n"/>
      <c r="G17" s="14" t="n"/>
      <c r="H17" s="18" t="n"/>
      <c r="I17" s="16">
        <f>IF(OR(C17="",F17=""),"",MAX(0,C17-F17*$B$6*IF(G17="",1,G17)))</f>
        <v/>
      </c>
      <c r="J17" s="16">
        <f>IF(OR(D17="",F17=""),"",MAX(0,D17*(1+IF(E17="Y",0.01,$B$7))-F17*$B$6*IF(G17="",1,G17)))</f>
        <v/>
      </c>
      <c r="K17" s="21">
        <f>IF(I17="","",MAX(0,I17*$B$5-IF(H17="",0,H17)))</f>
        <v/>
      </c>
      <c r="L17" s="21">
        <f>IF(J17="","",MAX(0,J17*$B$5-IF(H17="",0,H17)))</f>
        <v/>
      </c>
      <c r="M17" s="12">
        <f>IF(OR(K17="",L17="",B17=""),"",(L17-K17)*B17)</f>
        <v/>
      </c>
      <c r="N17" s="22">
        <f>IF(M17="","",M17*$B$8/10000000)</f>
        <v/>
      </c>
    </row>
    <row r="18">
      <c r="A18" s="8" t="n"/>
      <c r="B18" s="9" t="n"/>
      <c r="C18" s="14" t="n"/>
      <c r="D18" s="14" t="n"/>
      <c r="E18" s="8" t="n"/>
      <c r="F18" s="14" t="n"/>
      <c r="G18" s="14" t="n"/>
      <c r="H18" s="18" t="n"/>
      <c r="I18" s="16">
        <f>IF(OR(C18="",F18=""),"",MAX(0,C18-F18*$B$6*IF(G18="",1,G18)))</f>
        <v/>
      </c>
      <c r="J18" s="16">
        <f>IF(OR(D18="",F18=""),"",MAX(0,D18*(1+IF(E18="Y",0.01,$B$7))-F18*$B$6*IF(G18="",1,G18)))</f>
        <v/>
      </c>
      <c r="K18" s="21">
        <f>IF(I18="","",MAX(0,I18*$B$5-IF(H18="",0,H18)))</f>
        <v/>
      </c>
      <c r="L18" s="21">
        <f>IF(J18="","",MAX(0,J18*$B$5-IF(H18="",0,H18)))</f>
        <v/>
      </c>
      <c r="M18" s="12">
        <f>IF(OR(K18="",L18="",B18=""),"",(L18-K18)*B18)</f>
        <v/>
      </c>
      <c r="N18" s="22">
        <f>IF(M18="","",M18*$B$8/10000000)</f>
        <v/>
      </c>
    </row>
    <row r="19">
      <c r="A19" s="8" t="n"/>
      <c r="B19" s="9" t="n"/>
      <c r="C19" s="14" t="n"/>
      <c r="D19" s="14" t="n"/>
      <c r="E19" s="8" t="n"/>
      <c r="F19" s="14" t="n"/>
      <c r="G19" s="14" t="n"/>
      <c r="H19" s="18" t="n"/>
      <c r="I19" s="16">
        <f>IF(OR(C19="",F19=""),"",MAX(0,C19-F19*$B$6*IF(G19="",1,G19)))</f>
        <v/>
      </c>
      <c r="J19" s="16">
        <f>IF(OR(D19="",F19=""),"",MAX(0,D19*(1+IF(E19="Y",0.01,$B$7))-F19*$B$6*IF(G19="",1,G19)))</f>
        <v/>
      </c>
      <c r="K19" s="21">
        <f>IF(I19="","",MAX(0,I19*$B$5-IF(H19="",0,H19)))</f>
        <v/>
      </c>
      <c r="L19" s="21">
        <f>IF(J19="","",MAX(0,J19*$B$5-IF(H19="",0,H19)))</f>
        <v/>
      </c>
      <c r="M19" s="12">
        <f>IF(OR(K19="",L19="",B19=""),"",(L19-K19)*B19)</f>
        <v/>
      </c>
      <c r="N19" s="22">
        <f>IF(M19="","",M19*$B$8/10000000)</f>
        <v/>
      </c>
    </row>
    <row r="20">
      <c r="A20" s="8" t="n"/>
      <c r="B20" s="9" t="n"/>
      <c r="C20" s="14" t="n"/>
      <c r="D20" s="14" t="n"/>
      <c r="E20" s="8" t="n"/>
      <c r="F20" s="14" t="n"/>
      <c r="G20" s="14" t="n"/>
      <c r="H20" s="18" t="n"/>
      <c r="I20" s="16">
        <f>IF(OR(C20="",F20=""),"",MAX(0,C20-F20*$B$6*IF(G20="",1,G20)))</f>
        <v/>
      </c>
      <c r="J20" s="16">
        <f>IF(OR(D20="",F20=""),"",MAX(0,D20*(1+IF(E20="Y",0.01,$B$7))-F20*$B$6*IF(G20="",1,G20)))</f>
        <v/>
      </c>
      <c r="K20" s="21">
        <f>IF(I20="","",MAX(0,I20*$B$5-IF(H20="",0,H20)))</f>
        <v/>
      </c>
      <c r="L20" s="21">
        <f>IF(J20="","",MAX(0,J20*$B$5-IF(H20="",0,H20)))</f>
        <v/>
      </c>
      <c r="M20" s="12">
        <f>IF(OR(K20="",L20="",B20=""),"",(L20-K20)*B20)</f>
        <v/>
      </c>
      <c r="N20" s="22">
        <f>IF(M20="","",M20*$B$8/10000000)</f>
        <v/>
      </c>
    </row>
    <row r="21">
      <c r="A21" s="8" t="n"/>
      <c r="B21" s="9" t="n"/>
      <c r="C21" s="14" t="n"/>
      <c r="D21" s="14" t="n"/>
      <c r="E21" s="8" t="n"/>
      <c r="F21" s="14" t="n"/>
      <c r="G21" s="14" t="n"/>
      <c r="H21" s="18" t="n"/>
      <c r="I21" s="16">
        <f>IF(OR(C21="",F21=""),"",MAX(0,C21-F21*$B$6*IF(G21="",1,G21)))</f>
        <v/>
      </c>
      <c r="J21" s="16">
        <f>IF(OR(D21="",F21=""),"",MAX(0,D21*(1+IF(E21="Y",0.01,$B$7))-F21*$B$6*IF(G21="",1,G21)))</f>
        <v/>
      </c>
      <c r="K21" s="21">
        <f>IF(I21="","",MAX(0,I21*$B$5-IF(H21="",0,H21)))</f>
        <v/>
      </c>
      <c r="L21" s="21">
        <f>IF(J21="","",MAX(0,J21*$B$5-IF(H21="",0,H21)))</f>
        <v/>
      </c>
      <c r="M21" s="12">
        <f>IF(OR(K21="",L21="",B21=""),"",(L21-K21)*B21)</f>
        <v/>
      </c>
      <c r="N21" s="22">
        <f>IF(M21="","",M21*$B$8/10000000)</f>
        <v/>
      </c>
    </row>
    <row r="22">
      <c r="A22" s="8" t="n"/>
      <c r="B22" s="9" t="n"/>
      <c r="C22" s="14" t="n"/>
      <c r="D22" s="14" t="n"/>
      <c r="E22" s="8" t="n"/>
      <c r="F22" s="14" t="n"/>
      <c r="G22" s="14" t="n"/>
      <c r="H22" s="18" t="n"/>
      <c r="I22" s="16">
        <f>IF(OR(C22="",F22=""),"",MAX(0,C22-F22*$B$6*IF(G22="",1,G22)))</f>
        <v/>
      </c>
      <c r="J22" s="16">
        <f>IF(OR(D22="",F22=""),"",MAX(0,D22*(1+IF(E22="Y",0.01,$B$7))-F22*$B$6*IF(G22="",1,G22)))</f>
        <v/>
      </c>
      <c r="K22" s="21">
        <f>IF(I22="","",MAX(0,I22*$B$5-IF(H22="",0,H22)))</f>
        <v/>
      </c>
      <c r="L22" s="21">
        <f>IF(J22="","",MAX(0,J22*$B$5-IF(H22="",0,H22)))</f>
        <v/>
      </c>
      <c r="M22" s="12">
        <f>IF(OR(K22="",L22="",B22=""),"",(L22-K22)*B22)</f>
        <v/>
      </c>
      <c r="N22" s="22">
        <f>IF(M22="","",M22*$B$8/10000000)</f>
        <v/>
      </c>
    </row>
    <row r="23">
      <c r="A23" s="8" t="n"/>
      <c r="B23" s="9" t="n"/>
      <c r="C23" s="14" t="n"/>
      <c r="D23" s="14" t="n"/>
      <c r="E23" s="8" t="n"/>
      <c r="F23" s="14" t="n"/>
      <c r="G23" s="14" t="n"/>
      <c r="H23" s="18" t="n"/>
      <c r="I23" s="16">
        <f>IF(OR(C23="",F23=""),"",MAX(0,C23-F23*$B$6*IF(G23="",1,G23)))</f>
        <v/>
      </c>
      <c r="J23" s="16">
        <f>IF(OR(D23="",F23=""),"",MAX(0,D23*(1+IF(E23="Y",0.01,$B$7))-F23*$B$6*IF(G23="",1,G23)))</f>
        <v/>
      </c>
      <c r="K23" s="21">
        <f>IF(I23="","",MAX(0,I23*$B$5-IF(H23="",0,H23)))</f>
        <v/>
      </c>
      <c r="L23" s="21">
        <f>IF(J23="","",MAX(0,J23*$B$5-IF(H23="",0,H23)))</f>
        <v/>
      </c>
      <c r="M23" s="12">
        <f>IF(OR(K23="",L23="",B23=""),"",(L23-K23)*B23)</f>
        <v/>
      </c>
      <c r="N23" s="22">
        <f>IF(M23="","",M23*$B$8/10000000)</f>
        <v/>
      </c>
    </row>
    <row r="24">
      <c r="A24" s="8" t="n"/>
      <c r="B24" s="9" t="n"/>
      <c r="C24" s="14" t="n"/>
      <c r="D24" s="14" t="n"/>
      <c r="E24" s="8" t="n"/>
      <c r="F24" s="14" t="n"/>
      <c r="G24" s="14" t="n"/>
      <c r="H24" s="18" t="n"/>
      <c r="I24" s="16">
        <f>IF(OR(C24="",F24=""),"",MAX(0,C24-F24*$B$6*IF(G24="",1,G24)))</f>
        <v/>
      </c>
      <c r="J24" s="16">
        <f>IF(OR(D24="",F24=""),"",MAX(0,D24*(1+IF(E24="Y",0.01,$B$7))-F24*$B$6*IF(G24="",1,G24)))</f>
        <v/>
      </c>
      <c r="K24" s="21">
        <f>IF(I24="","",MAX(0,I24*$B$5-IF(H24="",0,H24)))</f>
        <v/>
      </c>
      <c r="L24" s="21">
        <f>IF(J24="","",MAX(0,J24*$B$5-IF(H24="",0,H24)))</f>
        <v/>
      </c>
      <c r="M24" s="12">
        <f>IF(OR(K24="",L24="",B24=""),"",(L24-K24)*B24)</f>
        <v/>
      </c>
      <c r="N24" s="22">
        <f>IF(M24="","",M24*$B$8/10000000)</f>
        <v/>
      </c>
    </row>
    <row r="25">
      <c r="A25" s="8" t="n"/>
      <c r="B25" s="9" t="n"/>
      <c r="C25" s="14" t="n"/>
      <c r="D25" s="14" t="n"/>
      <c r="E25" s="8" t="n"/>
      <c r="F25" s="14" t="n"/>
      <c r="G25" s="14" t="n"/>
      <c r="H25" s="18" t="n"/>
      <c r="I25" s="16">
        <f>IF(OR(C25="",F25=""),"",MAX(0,C25-F25*$B$6*IF(G25="",1,G25)))</f>
        <v/>
      </c>
      <c r="J25" s="16">
        <f>IF(OR(D25="",F25=""),"",MAX(0,D25*(1+IF(E25="Y",0.01,$B$7))-F25*$B$6*IF(G25="",1,G25)))</f>
        <v/>
      </c>
      <c r="K25" s="21">
        <f>IF(I25="","",MAX(0,I25*$B$5-IF(H25="",0,H25)))</f>
        <v/>
      </c>
      <c r="L25" s="21">
        <f>IF(J25="","",MAX(0,J25*$B$5-IF(H25="",0,H25)))</f>
        <v/>
      </c>
      <c r="M25" s="12">
        <f>IF(OR(K25="",L25="",B25=""),"",(L25-K25)*B25)</f>
        <v/>
      </c>
      <c r="N25" s="22">
        <f>IF(M25="","",M25*$B$8/10000000)</f>
        <v/>
      </c>
    </row>
    <row r="26">
      <c r="A26" s="8" t="n"/>
      <c r="B26" s="9" t="n"/>
      <c r="C26" s="14" t="n"/>
      <c r="D26" s="14" t="n"/>
      <c r="E26" s="8" t="n"/>
      <c r="F26" s="14" t="n"/>
      <c r="G26" s="14" t="n"/>
      <c r="H26" s="18" t="n"/>
      <c r="I26" s="16">
        <f>IF(OR(C26="",F26=""),"",MAX(0,C26-F26*$B$6*IF(G26="",1,G26)))</f>
        <v/>
      </c>
      <c r="J26" s="16">
        <f>IF(OR(D26="",F26=""),"",MAX(0,D26*(1+IF(E26="Y",0.01,$B$7))-F26*$B$6*IF(G26="",1,G26)))</f>
        <v/>
      </c>
      <c r="K26" s="21">
        <f>IF(I26="","",MAX(0,I26*$B$5-IF(H26="",0,H26)))</f>
        <v/>
      </c>
      <c r="L26" s="21">
        <f>IF(J26="","",MAX(0,J26*$B$5-IF(H26="",0,H26)))</f>
        <v/>
      </c>
      <c r="M26" s="12">
        <f>IF(OR(K26="",L26="",B26=""),"",(L26-K26)*B26)</f>
        <v/>
      </c>
      <c r="N26" s="22">
        <f>IF(M26="","",M26*$B$8/10000000)</f>
        <v/>
      </c>
    </row>
    <row r="27">
      <c r="A27" s="8" t="n"/>
      <c r="B27" s="9" t="n"/>
      <c r="C27" s="14" t="n"/>
      <c r="D27" s="14" t="n"/>
      <c r="E27" s="8" t="n"/>
      <c r="F27" s="14" t="n"/>
      <c r="G27" s="14" t="n"/>
      <c r="H27" s="18" t="n"/>
      <c r="I27" s="16">
        <f>IF(OR(C27="",F27=""),"",MAX(0,C27-F27*$B$6*IF(G27="",1,G27)))</f>
        <v/>
      </c>
      <c r="J27" s="16">
        <f>IF(OR(D27="",F27=""),"",MAX(0,D27*(1+IF(E27="Y",0.01,$B$7))-F27*$B$6*IF(G27="",1,G27)))</f>
        <v/>
      </c>
      <c r="K27" s="21">
        <f>IF(I27="","",MAX(0,I27*$B$5-IF(H27="",0,H27)))</f>
        <v/>
      </c>
      <c r="L27" s="21">
        <f>IF(J27="","",MAX(0,J27*$B$5-IF(H27="",0,H27)))</f>
        <v/>
      </c>
      <c r="M27" s="12">
        <f>IF(OR(K27="",L27="",B27=""),"",(L27-K27)*B27)</f>
        <v/>
      </c>
      <c r="N27" s="22">
        <f>IF(M27="","",M27*$B$8/10000000)</f>
        <v/>
      </c>
    </row>
    <row r="28">
      <c r="A28" s="8" t="n"/>
      <c r="B28" s="9" t="n"/>
      <c r="C28" s="14" t="n"/>
      <c r="D28" s="14" t="n"/>
      <c r="E28" s="8" t="n"/>
      <c r="F28" s="14" t="n"/>
      <c r="G28" s="14" t="n"/>
      <c r="H28" s="18" t="n"/>
      <c r="I28" s="16">
        <f>IF(OR(C28="",F28=""),"",MAX(0,C28-F28*$B$6*IF(G28="",1,G28)))</f>
        <v/>
      </c>
      <c r="J28" s="16">
        <f>IF(OR(D28="",F28=""),"",MAX(0,D28*(1+IF(E28="Y",0.01,$B$7))-F28*$B$6*IF(G28="",1,G28)))</f>
        <v/>
      </c>
      <c r="K28" s="21">
        <f>IF(I28="","",MAX(0,I28*$B$5-IF(H28="",0,H28)))</f>
        <v/>
      </c>
      <c r="L28" s="21">
        <f>IF(J28="","",MAX(0,J28*$B$5-IF(H28="",0,H28)))</f>
        <v/>
      </c>
      <c r="M28" s="12">
        <f>IF(OR(K28="",L28="",B28=""),"",(L28-K28)*B28)</f>
        <v/>
      </c>
      <c r="N28" s="22">
        <f>IF(M28="","",M28*$B$8/10000000)</f>
        <v/>
      </c>
    </row>
    <row r="29">
      <c r="A29" s="8" t="n"/>
      <c r="B29" s="9" t="n"/>
      <c r="C29" s="14" t="n"/>
      <c r="D29" s="14" t="n"/>
      <c r="E29" s="8" t="n"/>
      <c r="F29" s="14" t="n"/>
      <c r="G29" s="14" t="n"/>
      <c r="H29" s="18" t="n"/>
      <c r="I29" s="16">
        <f>IF(OR(C29="",F29=""),"",MAX(0,C29-F29*$B$6*IF(G29="",1,G29)))</f>
        <v/>
      </c>
      <c r="J29" s="16">
        <f>IF(OR(D29="",F29=""),"",MAX(0,D29*(1+IF(E29="Y",0.01,$B$7))-F29*$B$6*IF(G29="",1,G29)))</f>
        <v/>
      </c>
      <c r="K29" s="21">
        <f>IF(I29="","",MAX(0,I29*$B$5-IF(H29="",0,H29)))</f>
        <v/>
      </c>
      <c r="L29" s="21">
        <f>IF(J29="","",MAX(0,J29*$B$5-IF(H29="",0,H29)))</f>
        <v/>
      </c>
      <c r="M29" s="12">
        <f>IF(OR(K29="",L29="",B29=""),"",(L29-K29)*B29)</f>
        <v/>
      </c>
      <c r="N29" s="22">
        <f>IF(M29="","",M29*$B$8/10000000)</f>
        <v/>
      </c>
    </row>
    <row r="30">
      <c r="A30" s="8" t="n"/>
      <c r="B30" s="9" t="n"/>
      <c r="C30" s="14" t="n"/>
      <c r="D30" s="14" t="n"/>
      <c r="E30" s="8" t="n"/>
      <c r="F30" s="14" t="n"/>
      <c r="G30" s="14" t="n"/>
      <c r="H30" s="18" t="n"/>
      <c r="I30" s="16">
        <f>IF(OR(C30="",F30=""),"",MAX(0,C30-F30*$B$6*IF(G30="",1,G30)))</f>
        <v/>
      </c>
      <c r="J30" s="16">
        <f>IF(OR(D30="",F30=""),"",MAX(0,D30*(1+IF(E30="Y",0.01,$B$7))-F30*$B$6*IF(G30="",1,G30)))</f>
        <v/>
      </c>
      <c r="K30" s="21">
        <f>IF(I30="","",MAX(0,I30*$B$5-IF(H30="",0,H30)))</f>
        <v/>
      </c>
      <c r="L30" s="21">
        <f>IF(J30="","",MAX(0,J30*$B$5-IF(H30="",0,H30)))</f>
        <v/>
      </c>
      <c r="M30" s="12">
        <f>IF(OR(K30="",L30="",B30=""),"",(L30-K30)*B30)</f>
        <v/>
      </c>
      <c r="N30" s="22">
        <f>IF(M30="","",M30*$B$8/10000000)</f>
        <v/>
      </c>
    </row>
    <row r="32">
      <c r="A32" s="11" t="inlineStr">
        <is>
          <t>Total</t>
        </is>
      </c>
      <c r="M32" s="12">
        <f>SUM(M11:M30)</f>
        <v/>
      </c>
      <c r="N32" s="22">
        <f>SUM(N11:N30)</f>
        <v/>
      </c>
    </row>
    <row r="34" ht="40" customHeight="1">
      <c r="A34" s="13" t="inlineStr">
        <is>
          <t>Illustrative. The EU importer pays for certificates; this sheet shows the cost your buyer will price into its offer. CBAM benchmarks, default values and correction factors are set in EU implementing acts and differ by product and production route: take them from the current official tables. Actual values need verification by an accredited verifier.</t>
        </is>
      </c>
    </row>
    <row r="35"/>
    <row r="36"/>
  </sheetData>
  <mergeCells count="1">
    <mergeCell ref="A34:N36"/>
  </mergeCells>
  <dataValidations count="1">
    <dataValidation sqref="E11 E12 E13 E14 E15 E16 E17 E18 E19 E20 E21 E22 E23 E24 E25 E26 E27 E28 E29 E30" showDropDown="0" showInputMessage="0" showErrorMessage="0" allowBlank="0" type="list">
      <formula1>"Y,N"</formula1>
    </dataValidation>
  </dataValidations>
  <pageMargins left="0.75" right="0.75" top="1" bottom="1" header="0.5" footer="0.5"/>
  <pageSetup orientation="landscape" fitToHeight="0"/>
</worksheet>
</file>

<file path=xl/worksheets/sheet5.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10" customWidth="1" min="1" max="1"/>
    <col width="34" customWidth="1" min="2" max="2"/>
    <col width="60" customWidth="1" min="3" max="3"/>
  </cols>
  <sheetData>
    <row r="1">
      <c r="A1" s="5" t="inlineStr">
        <is>
          <t>Free allocation phase-out (CBAM factor)</t>
        </is>
      </c>
    </row>
    <row r="2">
      <c r="A2" s="6" t="inlineStr">
        <is>
          <t>Share of the EU free-allocation benchmark deducted from the CBAM obligation each year, from Directive (EU) 2023/959, recital 46.</t>
        </is>
      </c>
    </row>
    <row r="4" ht="36" customHeight="1">
      <c r="A4" s="7" t="inlineStr">
        <is>
          <t>Year</t>
        </is>
      </c>
      <c r="B4" s="7" t="inlineStr">
        <is>
          <t>CBAM factor (free allocation still deducted)</t>
        </is>
      </c>
      <c r="C4" s="7" t="inlineStr">
        <is>
          <t>Note</t>
        </is>
      </c>
    </row>
    <row r="5">
      <c r="A5" t="n">
        <v>2026</v>
      </c>
      <c r="B5" s="19" t="n">
        <v>0.975</v>
      </c>
    </row>
    <row r="6">
      <c r="A6" t="n">
        <v>2027</v>
      </c>
      <c r="B6" s="19" t="n">
        <v>0.95</v>
      </c>
    </row>
    <row r="7">
      <c r="A7" t="n">
        <v>2028</v>
      </c>
      <c r="B7" s="19" t="n">
        <v>0.9</v>
      </c>
    </row>
    <row r="8">
      <c r="A8" t="n">
        <v>2029</v>
      </c>
      <c r="B8" s="19" t="n">
        <v>0.775</v>
      </c>
    </row>
    <row r="9">
      <c r="A9" t="n">
        <v>2030</v>
      </c>
      <c r="B9" s="19" t="n">
        <v>0.515</v>
      </c>
    </row>
    <row r="10">
      <c r="A10" t="n">
        <v>2031</v>
      </c>
      <c r="B10" s="19" t="n">
        <v>0.39</v>
      </c>
    </row>
    <row r="11">
      <c r="A11" t="n">
        <v>2032</v>
      </c>
      <c r="B11" s="19" t="n">
        <v>0.265</v>
      </c>
    </row>
    <row r="12">
      <c r="A12" t="n">
        <v>2033</v>
      </c>
      <c r="B12" s="19" t="n">
        <v>0.14</v>
      </c>
    </row>
    <row r="13">
      <c r="A13" t="n">
        <v>2034</v>
      </c>
      <c r="B13" s="19" t="n">
        <v>0</v>
      </c>
      <c r="C13" t="inlineStr">
        <is>
          <t>From 2034, no CBAM factor applies: all embedded emissions are charged.</t>
        </is>
      </c>
    </row>
    <row r="14">
      <c r="A14" t="n">
        <v>2035</v>
      </c>
      <c r="B14" s="19" t="n">
        <v>0</v>
      </c>
    </row>
  </sheetData>
  <pageMargins left="0.75" right="0.75" top="1" bottom="1" header="0.5" footer="0.5"/>
  <pageSetup orientation="landscape" fitToHeight="0"/>
</worksheet>
</file>

<file path=xl/worksheets/sheet6.xml><?xml version="1.0" encoding="utf-8"?>
<worksheet xmlns="http://schemas.openxmlformats.org/spreadsheetml/2006/main">
  <sheetPr>
    <outlinePr summaryBelow="1" summaryRight="1"/>
    <pageSetUpPr fitToPage="1"/>
  </sheetPr>
  <dimension ref="A1:E18"/>
  <sheetViews>
    <sheetView showGridLines="0" workbookViewId="0">
      <selection activeCell="A1" sqref="A1"/>
    </sheetView>
  </sheetViews>
  <sheetFormatPr baseColWidth="8" defaultRowHeight="15"/>
  <cols>
    <col width="5" customWidth="1" min="1" max="1"/>
    <col width="84" customWidth="1" min="2" max="2"/>
    <col width="12" customWidth="1" min="3" max="3"/>
    <col width="18" customWidth="1" min="4" max="4"/>
    <col width="40" customWidth="1" min="5" max="5"/>
  </cols>
  <sheetData>
    <row r="1">
      <c r="A1" s="5" t="inlineStr">
        <is>
          <t>What your EU importer needs from you</t>
        </is>
      </c>
    </row>
    <row r="2">
      <c r="A2" s="6" t="inlineStr">
        <is>
          <t>Send one pack per installation and product each year. Mark Yes / Partly / No.</t>
        </is>
      </c>
    </row>
    <row r="4" ht="36" customHeight="1">
      <c r="A4" s="7" t="inlineStr">
        <is>
          <t>#</t>
        </is>
      </c>
      <c r="B4" s="7" t="inlineStr">
        <is>
          <t>Item</t>
        </is>
      </c>
      <c r="C4" s="7" t="inlineStr">
        <is>
          <t>Status</t>
        </is>
      </c>
      <c r="D4" s="7" t="inlineStr">
        <is>
          <t>Owner</t>
        </is>
      </c>
      <c r="E4" s="7" t="inlineStr">
        <is>
          <t>Notes</t>
        </is>
      </c>
    </row>
    <row r="5">
      <c r="A5" t="n">
        <v>1</v>
      </c>
      <c r="B5" s="3" t="inlineStr">
        <is>
          <t>Installation name, address, geographic coordinates and operator contact</t>
        </is>
      </c>
      <c r="C5" s="8" t="inlineStr">
        <is>
          <t>No</t>
        </is>
      </c>
      <c r="D5" s="8" t="n"/>
      <c r="E5" s="8" t="n"/>
    </row>
    <row r="6">
      <c r="A6" t="n">
        <v>2</v>
      </c>
      <c r="B6" s="3" t="inlineStr">
        <is>
          <t>Production route (e.g. BF-BOF, DRI-EAF, scrap-EAF, primary aluminium, clinker type)</t>
        </is>
      </c>
      <c r="C6" s="8" t="inlineStr">
        <is>
          <t>No</t>
        </is>
      </c>
      <c r="D6" s="8" t="n"/>
      <c r="E6" s="8" t="n"/>
    </row>
    <row r="7">
      <c r="A7" t="n">
        <v>3</v>
      </c>
      <c r="B7" s="3" t="inlineStr">
        <is>
          <t>Products supplied with 8-digit CN codes and tonnes shipped to this importer</t>
        </is>
      </c>
      <c r="C7" s="8" t="inlineStr">
        <is>
          <t>No</t>
        </is>
      </c>
      <c r="D7" s="8" t="n"/>
      <c r="E7" s="8" t="n"/>
    </row>
    <row r="8">
      <c r="A8" t="n">
        <v>4</v>
      </c>
      <c r="B8" s="3" t="inlineStr">
        <is>
          <t>Specific direct embedded emissions per tonne, by product</t>
        </is>
      </c>
      <c r="C8" s="8" t="inlineStr">
        <is>
          <t>No</t>
        </is>
      </c>
      <c r="D8" s="8" t="n"/>
      <c r="E8" s="8" t="n"/>
    </row>
    <row r="9">
      <c r="A9" t="n">
        <v>5</v>
      </c>
      <c r="B9" s="3" t="inlineStr">
        <is>
          <t>Specific indirect embedded emissions per tonne, and the electricity emission factor and source</t>
        </is>
      </c>
      <c r="C9" s="8" t="inlineStr">
        <is>
          <t>No</t>
        </is>
      </c>
      <c r="D9" s="8" t="n"/>
      <c r="E9" s="8" t="n"/>
    </row>
    <row r="10">
      <c r="A10" t="n">
        <v>6</v>
      </c>
      <c r="B10" s="3" t="inlineStr">
        <is>
          <t>Precursors used, with their embedded emissions and origin</t>
        </is>
      </c>
      <c r="C10" s="8" t="inlineStr">
        <is>
          <t>No</t>
        </is>
      </c>
      <c r="D10" s="8" t="n"/>
      <c r="E10" s="8" t="n"/>
    </row>
    <row r="11">
      <c r="A11" t="n">
        <v>7</v>
      </c>
      <c r="B11" s="3" t="inlineStr">
        <is>
          <t>Monitoring methodology and system boundaries, aligned to EU rules</t>
        </is>
      </c>
      <c r="C11" s="8" t="inlineStr">
        <is>
          <t>No</t>
        </is>
      </c>
      <c r="D11" s="8" t="n"/>
      <c r="E11" s="8" t="n"/>
    </row>
    <row r="12">
      <c r="A12" t="n">
        <v>8</v>
      </c>
      <c r="B12" s="3" t="inlineStr">
        <is>
          <t>Reporting period covered</t>
        </is>
      </c>
      <c r="C12" s="8" t="inlineStr">
        <is>
          <t>No</t>
        </is>
      </c>
      <c r="D12" s="8" t="n"/>
      <c r="E12" s="8" t="n"/>
    </row>
    <row r="13">
      <c r="A13" t="n">
        <v>9</v>
      </c>
      <c r="B13" s="3" t="inlineStr">
        <is>
          <t>Verification report by an accredited verifier (where actual values are used)</t>
        </is>
      </c>
      <c r="C13" s="8" t="inlineStr">
        <is>
          <t>No</t>
        </is>
      </c>
      <c r="D13" s="8" t="n"/>
      <c r="E13" s="8" t="n"/>
    </row>
    <row r="14">
      <c r="A14" t="n">
        <v>10</v>
      </c>
      <c r="B14" s="3" t="inlineStr">
        <is>
          <t>Any carbon price effectively paid in India, with evidence</t>
        </is>
      </c>
      <c r="C14" s="8" t="inlineStr">
        <is>
          <t>No</t>
        </is>
      </c>
      <c r="D14" s="8" t="n"/>
      <c r="E14" s="8" t="n"/>
    </row>
    <row r="15">
      <c r="A15" t="n">
        <v>11</v>
      </c>
      <c r="B15" s="3" t="inlineStr">
        <is>
          <t>Changes since last year and their reasons</t>
        </is>
      </c>
      <c r="C15" s="8" t="inlineStr">
        <is>
          <t>No</t>
        </is>
      </c>
      <c r="D15" s="8" t="n"/>
      <c r="E15" s="8" t="n"/>
    </row>
    <row r="16">
      <c r="A16" t="n">
        <v>12</v>
      </c>
      <c r="B16" s="3" t="inlineStr">
        <is>
          <t>Contact for queries; confidentiality terms agreed</t>
        </is>
      </c>
      <c r="C16" s="8" t="inlineStr">
        <is>
          <t>No</t>
        </is>
      </c>
      <c r="D16" s="8" t="n"/>
      <c r="E16" s="8" t="n"/>
    </row>
    <row r="18">
      <c r="B18" s="11" t="inlineStr">
        <is>
          <t>Readiness</t>
        </is>
      </c>
      <c r="C18" s="20">
        <f>(COUNTIF(C5:C16,"Yes")+0.5*COUNTIF(C5:C16,"Partly"))/12</f>
        <v/>
      </c>
    </row>
  </sheetData>
  <conditionalFormatting sqref="C5:C16">
    <cfRule type="cellIs" priority="1" operator="equal" dxfId="0">
      <formula>"No"</formula>
    </cfRule>
  </conditionalFormatting>
  <dataValidations count="1">
    <dataValidation sqref="C5 C6 C7 C8 C9 C10 C11 C12 C13 C14 C15 C16" showDropDown="0" showInputMessage="0" showErrorMessage="0" allowBlank="0" type="list">
      <formula1>"Yes,Partly,No"</formula1>
    </dataValidation>
  </dataValidations>
  <pageMargins left="0.75" right="0.75" top="1" bottom="1" header="0.5" footer="0.5"/>
  <pageSetup orientation="landscape" fitToHeight="0"/>
</worksheet>
</file>

<file path=xl/worksheets/sheet7.xml><?xml version="1.0" encoding="utf-8"?>
<worksheet xmlns="http://schemas.openxmlformats.org/spreadsheetml/2006/main">
  <sheetPr>
    <outlinePr summaryBelow="1" summaryRight="1"/>
    <pageSetUpPr fitToPage="1"/>
  </sheetPr>
  <dimension ref="A1:G25"/>
  <sheetViews>
    <sheetView showGridLines="0" workbookViewId="0">
      <selection activeCell="A1" sqref="A1"/>
    </sheetView>
  </sheetViews>
  <sheetFormatPr baseColWidth="8" defaultRowHeight="15"/>
  <cols>
    <col width="24" customWidth="1" min="1" max="1"/>
    <col width="24" customWidth="1" min="2" max="2"/>
    <col width="14" customWidth="1" min="3" max="3"/>
    <col width="18" customWidth="1" min="4" max="4"/>
    <col width="18" customWidth="1" min="5" max="5"/>
    <col width="30" customWidth="1" min="6" max="6"/>
    <col width="18" customWidth="1" min="7" max="7"/>
  </cols>
  <sheetData>
    <row r="1">
      <c r="A1" s="5" t="inlineStr">
        <is>
          <t>Precursor emissions from your suppliers</t>
        </is>
      </c>
    </row>
    <row r="2">
      <c r="A2" s="6" t="inlineStr">
        <is>
          <t>Pig iron, DRI, ferro-alloys, alumina, clinker and similar inputs. Ask suppliers for actual data; otherwise use default values and say so.</t>
        </is>
      </c>
    </row>
    <row r="4" ht="36" customHeight="1">
      <c r="A4" s="7" t="inlineStr">
        <is>
          <t>Precursor</t>
        </is>
      </c>
      <c r="B4" s="7" t="inlineStr">
        <is>
          <t>Supplier</t>
        </is>
      </c>
      <c r="C4" s="7" t="inlineStr">
        <is>
          <t>Tonnes consumed</t>
        </is>
      </c>
      <c r="D4" s="7" t="inlineStr">
        <is>
          <t>Embedded emissions (tCO2e/t)</t>
        </is>
      </c>
      <c r="E4" s="7" t="inlineStr">
        <is>
          <t>Basis (actual / default)</t>
        </is>
      </c>
      <c r="F4" s="7" t="inlineStr">
        <is>
          <t>Source or evidence</t>
        </is>
      </c>
      <c r="G4" s="7" t="inlineStr">
        <is>
          <t>Embedded emissions total (tCO2e)</t>
        </is>
      </c>
    </row>
    <row r="5">
      <c r="A5" s="8" t="inlineStr">
        <is>
          <t>Purchased pig iron</t>
        </is>
      </c>
      <c r="B5" s="8" t="inlineStr">
        <is>
          <t>Supplier X</t>
        </is>
      </c>
      <c r="C5" s="9" t="n">
        <v>20000</v>
      </c>
      <c r="D5" s="14" t="n">
        <v>2.1</v>
      </c>
      <c r="E5" s="8" t="inlineStr">
        <is>
          <t>Default</t>
        </is>
      </c>
      <c r="F5" s="8" t="inlineStr">
        <is>
          <t>Supplier letter</t>
        </is>
      </c>
      <c r="G5" s="12">
        <f>IF(OR(C5="",D5=""),"",C5*D5)</f>
        <v/>
      </c>
    </row>
    <row r="6">
      <c r="A6" s="8" t="inlineStr">
        <is>
          <t>Ferro-alloys</t>
        </is>
      </c>
      <c r="B6" s="8" t="inlineStr">
        <is>
          <t>Supplier Y</t>
        </is>
      </c>
      <c r="C6" s="9" t="n">
        <v>5000</v>
      </c>
      <c r="D6" s="14" t="n">
        <v>4</v>
      </c>
      <c r="E6" s="8" t="inlineStr">
        <is>
          <t>Default</t>
        </is>
      </c>
      <c r="F6" s="8" t="inlineStr">
        <is>
          <t>EU default table</t>
        </is>
      </c>
      <c r="G6" s="12">
        <f>IF(OR(C6="",D6=""),"",C6*D6)</f>
        <v/>
      </c>
    </row>
    <row r="7">
      <c r="A7" s="8" t="n"/>
      <c r="B7" s="8" t="n"/>
      <c r="C7" s="9" t="n"/>
      <c r="D7" s="14" t="n"/>
      <c r="E7" s="8" t="n"/>
      <c r="F7" s="8" t="n"/>
      <c r="G7" s="12">
        <f>IF(OR(C7="",D7=""),"",C7*D7)</f>
        <v/>
      </c>
    </row>
    <row r="8">
      <c r="A8" s="8" t="n"/>
      <c r="B8" s="8" t="n"/>
      <c r="C8" s="9" t="n"/>
      <c r="D8" s="14" t="n"/>
      <c r="E8" s="8" t="n"/>
      <c r="F8" s="8" t="n"/>
      <c r="G8" s="12">
        <f>IF(OR(C8="",D8=""),"",C8*D8)</f>
        <v/>
      </c>
    </row>
    <row r="9">
      <c r="A9" s="8" t="n"/>
      <c r="B9" s="8" t="n"/>
      <c r="C9" s="9" t="n"/>
      <c r="D9" s="14" t="n"/>
      <c r="E9" s="8" t="n"/>
      <c r="F9" s="8" t="n"/>
      <c r="G9" s="12">
        <f>IF(OR(C9="",D9=""),"",C9*D9)</f>
        <v/>
      </c>
    </row>
    <row r="10">
      <c r="A10" s="8" t="n"/>
      <c r="B10" s="8" t="n"/>
      <c r="C10" s="9" t="n"/>
      <c r="D10" s="14" t="n"/>
      <c r="E10" s="8" t="n"/>
      <c r="F10" s="8" t="n"/>
      <c r="G10" s="12">
        <f>IF(OR(C10="",D10=""),"",C10*D10)</f>
        <v/>
      </c>
    </row>
    <row r="11">
      <c r="A11" s="8" t="n"/>
      <c r="B11" s="8" t="n"/>
      <c r="C11" s="9" t="n"/>
      <c r="D11" s="14" t="n"/>
      <c r="E11" s="8" t="n"/>
      <c r="F11" s="8" t="n"/>
      <c r="G11" s="12">
        <f>IF(OR(C11="",D11=""),"",C11*D11)</f>
        <v/>
      </c>
    </row>
    <row r="12">
      <c r="A12" s="8" t="n"/>
      <c r="B12" s="8" t="n"/>
      <c r="C12" s="9" t="n"/>
      <c r="D12" s="14" t="n"/>
      <c r="E12" s="8" t="n"/>
      <c r="F12" s="8" t="n"/>
      <c r="G12" s="12">
        <f>IF(OR(C12="",D12=""),"",C12*D12)</f>
        <v/>
      </c>
    </row>
    <row r="13">
      <c r="A13" s="8" t="n"/>
      <c r="B13" s="8" t="n"/>
      <c r="C13" s="9" t="n"/>
      <c r="D13" s="14" t="n"/>
      <c r="E13" s="8" t="n"/>
      <c r="F13" s="8" t="n"/>
      <c r="G13" s="12">
        <f>IF(OR(C13="",D13=""),"",C13*D13)</f>
        <v/>
      </c>
    </row>
    <row r="14">
      <c r="A14" s="8" t="n"/>
      <c r="B14" s="8" t="n"/>
      <c r="C14" s="9" t="n"/>
      <c r="D14" s="14" t="n"/>
      <c r="E14" s="8" t="n"/>
      <c r="F14" s="8" t="n"/>
      <c r="G14" s="12">
        <f>IF(OR(C14="",D14=""),"",C14*D14)</f>
        <v/>
      </c>
    </row>
    <row r="15">
      <c r="A15" s="8" t="n"/>
      <c r="B15" s="8" t="n"/>
      <c r="C15" s="9" t="n"/>
      <c r="D15" s="14" t="n"/>
      <c r="E15" s="8" t="n"/>
      <c r="F15" s="8" t="n"/>
      <c r="G15" s="12">
        <f>IF(OR(C15="",D15=""),"",C15*D15)</f>
        <v/>
      </c>
    </row>
    <row r="16">
      <c r="A16" s="8" t="n"/>
      <c r="B16" s="8" t="n"/>
      <c r="C16" s="9" t="n"/>
      <c r="D16" s="14" t="n"/>
      <c r="E16" s="8" t="n"/>
      <c r="F16" s="8" t="n"/>
      <c r="G16" s="12">
        <f>IF(OR(C16="",D16=""),"",C16*D16)</f>
        <v/>
      </c>
    </row>
    <row r="17">
      <c r="A17" s="8" t="n"/>
      <c r="B17" s="8" t="n"/>
      <c r="C17" s="9" t="n"/>
      <c r="D17" s="14" t="n"/>
      <c r="E17" s="8" t="n"/>
      <c r="F17" s="8" t="n"/>
      <c r="G17" s="12">
        <f>IF(OR(C17="",D17=""),"",C17*D17)</f>
        <v/>
      </c>
    </row>
    <row r="18">
      <c r="A18" s="8" t="n"/>
      <c r="B18" s="8" t="n"/>
      <c r="C18" s="9" t="n"/>
      <c r="D18" s="14" t="n"/>
      <c r="E18" s="8" t="n"/>
      <c r="F18" s="8" t="n"/>
      <c r="G18" s="12">
        <f>IF(OR(C18="",D18=""),"",C18*D18)</f>
        <v/>
      </c>
    </row>
    <row r="19">
      <c r="A19" s="8" t="n"/>
      <c r="B19" s="8" t="n"/>
      <c r="C19" s="9" t="n"/>
      <c r="D19" s="14" t="n"/>
      <c r="E19" s="8" t="n"/>
      <c r="F19" s="8" t="n"/>
      <c r="G19" s="12">
        <f>IF(OR(C19="",D19=""),"",C19*D19)</f>
        <v/>
      </c>
    </row>
    <row r="20">
      <c r="A20" s="8" t="n"/>
      <c r="B20" s="8" t="n"/>
      <c r="C20" s="9" t="n"/>
      <c r="D20" s="14" t="n"/>
      <c r="E20" s="8" t="n"/>
      <c r="F20" s="8" t="n"/>
      <c r="G20" s="12">
        <f>IF(OR(C20="",D20=""),"",C20*D20)</f>
        <v/>
      </c>
    </row>
    <row r="21">
      <c r="A21" s="8" t="n"/>
      <c r="B21" s="8" t="n"/>
      <c r="C21" s="9" t="n"/>
      <c r="D21" s="14" t="n"/>
      <c r="E21" s="8" t="n"/>
      <c r="F21" s="8" t="n"/>
      <c r="G21" s="12">
        <f>IF(OR(C21="",D21=""),"",C21*D21)</f>
        <v/>
      </c>
    </row>
    <row r="22">
      <c r="A22" s="8" t="n"/>
      <c r="B22" s="8" t="n"/>
      <c r="C22" s="9" t="n"/>
      <c r="D22" s="14" t="n"/>
      <c r="E22" s="8" t="n"/>
      <c r="F22" s="8" t="n"/>
      <c r="G22" s="12">
        <f>IF(OR(C22="",D22=""),"",C22*D22)</f>
        <v/>
      </c>
    </row>
    <row r="23">
      <c r="A23" s="8" t="n"/>
      <c r="B23" s="8" t="n"/>
      <c r="C23" s="9" t="n"/>
      <c r="D23" s="14" t="n"/>
      <c r="E23" s="8" t="n"/>
      <c r="F23" s="8" t="n"/>
      <c r="G23" s="12">
        <f>IF(OR(C23="",D23=""),"",C23*D23)</f>
        <v/>
      </c>
    </row>
    <row r="24">
      <c r="A24" s="8" t="n"/>
      <c r="B24" s="8" t="n"/>
      <c r="C24" s="9" t="n"/>
      <c r="D24" s="14" t="n"/>
      <c r="E24" s="8" t="n"/>
      <c r="F24" s="8" t="n"/>
      <c r="G24" s="12">
        <f>IF(OR(C24="",D24=""),"",C24*D24)</f>
        <v/>
      </c>
    </row>
    <row r="25">
      <c r="F25" s="11" t="inlineStr">
        <is>
          <t>Total</t>
        </is>
      </c>
      <c r="G25" s="12">
        <f>SUM(G5:G24)</f>
        <v/>
      </c>
    </row>
  </sheetData>
  <pageMargins left="0.75" right="0.75" top="1" bottom="1" header="0.5" footer="0.5"/>
  <pageSetup orientation="landscape" fitToHeight="0"/>
</worksheet>
</file>

<file path=xl/worksheets/sheet8.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20" customWidth="1" min="1" max="1"/>
    <col width="70" customWidth="1" min="2" max="2"/>
    <col width="60" customWidth="1" min="3" max="3"/>
  </cols>
  <sheetData>
    <row r="1">
      <c r="A1" s="5" t="inlineStr">
        <is>
          <t>CBAM dates for Indian exporters</t>
        </is>
      </c>
    </row>
    <row r="2">
      <c r="A2" s="6" t="inlineStr">
        <is>
          <t>Dates from Regulation (EU) 2023/956 as amended by Regulation (EU) 2025/2083. Check for later changes.</t>
        </is>
      </c>
    </row>
    <row r="4" ht="36" customHeight="1">
      <c r="A4" s="7" t="inlineStr">
        <is>
          <t>When</t>
        </is>
      </c>
      <c r="B4" s="7" t="inlineStr">
        <is>
          <t>What happens</t>
        </is>
      </c>
      <c r="C4" s="7" t="inlineStr">
        <is>
          <t>What you should do</t>
        </is>
      </c>
    </row>
    <row r="5" ht="32" customHeight="1">
      <c r="A5" s="23" t="inlineStr">
        <is>
          <t>1 Oct 2023 to 31 Dec 2025</t>
        </is>
      </c>
      <c r="B5" s="24" t="inlineStr">
        <is>
          <t>Transitional period: importers file quarterly reports, no payment</t>
        </is>
      </c>
      <c r="C5" s="24" t="inlineStr">
        <is>
          <t>Build monitoring and share data with importers</t>
        </is>
      </c>
    </row>
    <row r="6" ht="32" customHeight="1">
      <c r="A6" s="23" t="inlineStr">
        <is>
          <t>1 Jan 2026</t>
        </is>
      </c>
      <c r="B6" s="24" t="inlineStr">
        <is>
          <t>Definitive period starts; importers need authorised declarant status (provisional import allowed if applied by 31 Mar 2026)</t>
        </is>
      </c>
      <c r="C6" s="24" t="inlineStr">
        <is>
          <t>Send 2026 data packs; agree verification</t>
        </is>
      </c>
    </row>
    <row r="7" ht="32" customHeight="1">
      <c r="A7" s="23" t="inlineStr">
        <is>
          <t>2026</t>
        </is>
      </c>
      <c r="B7" s="24" t="inlineStr">
        <is>
          <t>Emissions of 2026 imports priced at the quarterly average certificate price</t>
        </is>
      </c>
      <c r="C7" s="24" t="inlineStr">
        <is>
          <t>Estimate cost per tonne for buyers (sheet 3)</t>
        </is>
      </c>
    </row>
    <row r="8" ht="32" customHeight="1">
      <c r="A8" s="23" t="inlineStr">
        <is>
          <t>1 Feb 2027</t>
        </is>
      </c>
      <c r="B8" s="24" t="inlineStr">
        <is>
          <t>Sale of CBAM certificates starts on the common central platform</t>
        </is>
      </c>
      <c r="C8" s="24" t="inlineStr">
        <is>
          <t>Expect buyers to renegotiate prices</t>
        </is>
      </c>
    </row>
    <row r="9" ht="32" customHeight="1">
      <c r="A9" s="23" t="inlineStr">
        <is>
          <t>30 Sep 2027</t>
        </is>
      </c>
      <c r="B9" s="24" t="inlineStr">
        <is>
          <t>First annual CBAM declaration, for imports in 2026</t>
        </is>
      </c>
      <c r="C9" s="24" t="inlineStr">
        <is>
          <t>Verified data for 2026 must be with your importer well before</t>
        </is>
      </c>
    </row>
    <row r="10" ht="32" customHeight="1">
      <c r="A10" s="23" t="inlineStr">
        <is>
          <t>From 2027</t>
        </is>
      </c>
      <c r="B10" s="24" t="inlineStr">
        <is>
          <t>Importers hold at least 50% of expected certificates at the end of each quarter; weekly certificate price; default values mark-up 20%</t>
        </is>
      </c>
      <c r="C10" s="24" t="inlineStr">
        <is>
          <t>Supply data early in the year</t>
        </is>
      </c>
    </row>
    <row r="11" ht="32" customHeight="1">
      <c r="A11" s="23" t="inlineStr">
        <is>
          <t>1 Jan 2028</t>
        </is>
      </c>
      <c r="B11" s="24" t="inlineStr">
        <is>
          <t>Default mark-up rises to 30%; proposed extension to about 180 downstream goods would apply (proposal)</t>
        </is>
      </c>
      <c r="C11" s="24" t="inlineStr">
        <is>
          <t>Check if your downstream products are covered</t>
        </is>
      </c>
    </row>
    <row r="12" ht="32" customHeight="1">
      <c r="A12" s="23" t="inlineStr">
        <is>
          <t>2034</t>
        </is>
      </c>
      <c r="B12" s="24" t="inlineStr">
        <is>
          <t>Free allocation fully phased out: all embedded emissions charged</t>
        </is>
      </c>
      <c r="C12" s="24" t="inlineStr">
        <is>
          <t>Decarbonise: scrap-EAF, renewable power, efficiency</t>
        </is>
      </c>
    </row>
  </sheetData>
  <pageMargins left="0.75" right="0.75" top="1" bottom="1" header="0.5" footer="0.5"/>
  <pageSetup orientation="landscape"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Earth5R</dc:creator>
  <dc:title xmlns:dc="http://purl.org/dc/elements/1.1/">Earth5R CBAM Cost and Data Workbook</dc:title>
  <dcterms:created xmlns:dcterms="http://purl.org/dc/terms/" xmlns:xsi="http://www.w3.org/2001/XMLSchema-instance" xsi:type="dcterms:W3CDTF">2026-09-27T08:55:49Z</dcterms:created>
  <dcterms:modified xmlns:dcterms="http://purl.org/dc/terms/" xmlns:xsi="http://www.w3.org/2001/XMLSchema-instance" xsi:type="dcterms:W3CDTF">2026-09-27T08:55:49Z</dcterms:modified>
</cp:coreProperties>
</file>