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 Applicability" sheetId="2" state="visible" r:id="rId2"/>
    <sheet xmlns:r="http://schemas.openxmlformats.org/officeDocument/2006/relationships" name="2 Cost cap" sheetId="3" state="visible" r:id="rId3"/>
    <sheet xmlns:r="http://schemas.openxmlformats.org/officeDocument/2006/relationships" name="3 Sample size" sheetId="4" state="visible" r:id="rId4"/>
    <sheet xmlns:r="http://schemas.openxmlformats.org/officeDocument/2006/relationships" name="4 Evaluation matrix" sheetId="5" state="visible" r:id="rId5"/>
    <sheet xmlns:r="http://schemas.openxmlformats.org/officeDocument/2006/relationships" name="5 Scoring" sheetId="6" state="visible" r:id="rId6"/>
    <sheet xmlns:r="http://schemas.openxmlformats.org/officeDocument/2006/relationships" name="6 SROI" sheetId="7" state="visible" r:id="rId7"/>
    <sheet xmlns:r="http://schemas.openxmlformats.org/officeDocument/2006/relationships" name="7 Agency selection" sheetId="8" state="visible" r:id="rId8"/>
    <sheet xmlns:r="http://schemas.openxmlformats.org/officeDocument/2006/relationships" name="8 Action tracker" sheetId="9" state="visible" r:id="rId9"/>
    <sheet xmlns:r="http://schemas.openxmlformats.org/officeDocument/2006/relationships" name="9 Calendar" sheetId="10" state="visible" r:id="rId10"/>
  </sheets>
  <definedNames/>
  <calcPr calcId="124519" fullCalcOnLoad="1"/>
</workbook>
</file>

<file path=xl/styles.xml><?xml version="1.0" encoding="utf-8"?>
<styleSheet xmlns="http://schemas.openxmlformats.org/spreadsheetml/2006/main">
  <numFmts count="7">
    <numFmt numFmtId="164" formatCode="yyyy-mm-dd"/>
    <numFmt numFmtId="165" formatCode="dd-mmm-yyyy"/>
    <numFmt numFmtId="166" formatCode="0.0"/>
    <numFmt numFmtId="167" formatCode="0.000"/>
    <numFmt numFmtId="168" formatCode="#,##0.0"/>
    <numFmt numFmtId="169" formatCode="0.0%"/>
    <numFmt numFmtId="170" formatCode="0.00&quot;:1&quot;"/>
  </numFmts>
  <fonts count="9">
    <font>
      <name val="Calibri"/>
      <family val="2"/>
      <color theme="1"/>
      <sz val="11"/>
      <scheme val="minor"/>
    </font>
    <font>
      <b val="1"/>
      <color rgb="0024552C"/>
      <sz val="16"/>
    </font>
    <font>
      <color rgb="000563C1"/>
      <u val="single"/>
    </font>
    <font>
      <b val="1"/>
      <color rgb="0024552C"/>
    </font>
    <font>
      <b val="1"/>
      <color rgb="0024552C"/>
      <sz val="14"/>
    </font>
    <font>
      <i val="1"/>
      <color rgb="00666666"/>
    </font>
    <font>
      <b val="1"/>
    </font>
    <font>
      <b val="1"/>
      <color rgb="00FFFFFF"/>
    </font>
    <font>
      <color rgb="00666666"/>
    </font>
  </fonts>
  <fills count="5">
    <fill>
      <patternFill/>
    </fill>
    <fill>
      <patternFill patternType="gray125"/>
    </fill>
    <fill>
      <patternFill patternType="solid">
        <fgColor rgb="00FFF8DC"/>
      </patternFill>
    </fill>
    <fill>
      <patternFill patternType="solid">
        <fgColor rgb="00E9F2EA"/>
      </patternFill>
    </fill>
    <fill>
      <patternFill patternType="solid">
        <fgColor rgb="0024552C"/>
      </patternFill>
    </fill>
  </fills>
  <borders count="5">
    <border>
      <left/>
      <right/>
      <top/>
      <bottom/>
      <diagonal/>
    </border>
    <border>
      <left style="thin">
        <color rgb="00C8D6CA"/>
      </left>
      <right style="thin">
        <color rgb="00C8D6CA"/>
      </right>
      <top style="thin">
        <color rgb="00C8D6CA"/>
      </top>
      <bottom style="thin">
        <color rgb="00C8D6CA"/>
      </bottom>
    </border>
    <border>
      <left/>
      <right/>
      <top style="thin">
        <color rgb="00C8D6CA"/>
      </top>
      <bottom/>
      <diagonal/>
    </border>
    <border>
      <left/>
      <right style="thin">
        <color rgb="00C8D6CA"/>
      </right>
      <top style="thin">
        <color rgb="00C8D6CA"/>
      </top>
      <bottom/>
      <diagonal/>
    </border>
    <border>
      <left/>
      <right style="thin">
        <color rgb="00C8D6CA"/>
      </right>
      <top style="thin">
        <color rgb="00C8D6CA"/>
      </top>
      <bottom style="thin">
        <color rgb="00C8D6CA"/>
      </bottom>
      <diagonal/>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0" applyAlignment="1" pivotButton="0" quotePrefix="0" xfId="0">
      <alignment/>
    </xf>
    <xf numFmtId="0" fontId="6" fillId="0" borderId="0" pivotButton="0" quotePrefix="0" xfId="0"/>
    <xf numFmtId="4" fontId="0" fillId="2" borderId="1" pivotButton="0" quotePrefix="0" xfId="0"/>
    <xf numFmtId="4" fontId="0" fillId="3" borderId="1" pivotButton="0" quotePrefix="0" xfId="0"/>
    <xf numFmtId="0" fontId="0" fillId="3" borderId="1" pivotButton="0" quotePrefix="0" xfId="0"/>
    <xf numFmtId="2" fontId="0" fillId="2" borderId="1" pivotButton="0" quotePrefix="0" xfId="0"/>
    <xf numFmtId="0" fontId="7" fillId="4" borderId="1" applyAlignment="1" pivotButton="0" quotePrefix="0" xfId="0">
      <alignment vertical="center" wrapText="1"/>
    </xf>
    <xf numFmtId="0" fontId="0" fillId="2" borderId="1" pivotButton="0" quotePrefix="0" xfId="0"/>
    <xf numFmtId="165" fontId="0" fillId="2" borderId="1" pivotButton="0" quotePrefix="0" xfId="0"/>
    <xf numFmtId="9" fontId="0" fillId="2" borderId="1" pivotButton="0" quotePrefix="0" xfId="0"/>
    <xf numFmtId="3" fontId="0" fillId="2" borderId="1" pivotButton="0" quotePrefix="0" xfId="0"/>
    <xf numFmtId="0" fontId="8" fillId="0" borderId="0" pivotButton="0" quotePrefix="0" xfId="0"/>
    <xf numFmtId="166" fontId="0" fillId="2" borderId="1" pivotButton="0" quotePrefix="0" xfId="0"/>
    <xf numFmtId="167" fontId="0" fillId="3" borderId="1" pivotButton="0" quotePrefix="0" xfId="0"/>
    <xf numFmtId="168" fontId="0" fillId="3" borderId="1" pivotButton="0" quotePrefix="0" xfId="0"/>
    <xf numFmtId="3" fontId="0" fillId="3" borderId="1" pivotButton="0" quotePrefix="0" xfId="0"/>
    <xf numFmtId="169" fontId="0" fillId="3" borderId="1" pivotButton="0" quotePrefix="0" xfId="0"/>
    <xf numFmtId="3" fontId="0" fillId="0" borderId="0" pivotButton="0" quotePrefix="0" xfId="0"/>
    <xf numFmtId="0" fontId="3" fillId="0" borderId="1" applyAlignment="1" pivotButton="0" quotePrefix="0" xfId="0">
      <alignment vertical="top" wrapText="1"/>
    </xf>
    <xf numFmtId="0" fontId="0" fillId="0" borderId="1" applyAlignment="1" pivotButton="0" quotePrefix="0" xfId="0">
      <alignment vertical="top" wrapText="1"/>
    </xf>
    <xf numFmtId="0" fontId="0" fillId="2" borderId="1" applyAlignment="1" pivotButton="0" quotePrefix="0" xfId="0">
      <alignment vertical="top" wrapText="1"/>
    </xf>
    <xf numFmtId="0" fontId="5" fillId="0" borderId="0" pivotButton="0" quotePrefix="0" xfId="0"/>
    <xf numFmtId="0" fontId="3" fillId="0" borderId="0" pivotButton="0" quotePrefix="0" xfId="0"/>
    <xf numFmtId="166" fontId="0" fillId="3" borderId="1" pivotButton="0" quotePrefix="0" xfId="0"/>
    <xf numFmtId="0" fontId="0" fillId="0" borderId="4" pivotButton="0" quotePrefix="0" xfId="0"/>
    <xf numFmtId="169" fontId="0" fillId="2" borderId="1" pivotButton="0" quotePrefix="0" xfId="0"/>
    <xf numFmtId="170" fontId="0" fillId="3" borderId="1" pivotButton="0" quotePrefix="0" xfId="0"/>
    <xf numFmtId="2" fontId="0" fillId="3" borderId="1" pivotButton="0" quotePrefix="0" xfId="0"/>
    <xf numFmtId="165" fontId="0" fillId="2" borderId="1" applyAlignment="1" pivotButton="0" quotePrefix="0" xfId="0">
      <alignment vertical="top" wrapText="1"/>
    </xf>
    <xf numFmtId="1" fontId="0" fillId="3" borderId="1" pivotButton="0" quotePrefix="0" xfId="0"/>
  </cellXfs>
  <cellStyles count="1">
    <cellStyle name="Normal" xfId="0" builtinId="0" hidden="0"/>
  </cellStyles>
  <dxfs count="2">
    <dxf>
      <font>
        <b val="1"/>
        <color rgb="009C0006"/>
      </font>
      <fill>
        <patternFill patternType="solid">
          <fgColor rgb="00FFC7CE"/>
        </patternFill>
      </fill>
    </dxf>
    <dxf>
      <font>
        <b val="1"/>
        <color rgb="00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rth5r.org/guides/csr-impact-assessment-handbook/" TargetMode="External" Id="rId1"/></Relationships>
</file>

<file path=xl/worksheets/sheet1.xml><?xml version="1.0" encoding="utf-8"?>
<worksheet xmlns="http://schemas.openxmlformats.org/spreadsheetml/2006/main">
  <sheetPr>
    <outlinePr summaryBelow="1" summaryRight="1"/>
    <pageSetUpPr fitToPage="1"/>
  </sheetPr>
  <dimension ref="A1:A29"/>
  <sheetViews>
    <sheetView showGridLines="0" workbookViewId="0">
      <selection activeCell="A1" sqref="A1"/>
    </sheetView>
  </sheetViews>
  <sheetFormatPr baseColWidth="8" defaultRowHeight="15"/>
  <cols>
    <col width="150" customWidth="1" min="1" max="1"/>
  </cols>
  <sheetData>
    <row r="1">
      <c r="A1" s="1" t="inlineStr">
        <is>
          <t>Earth5R CSR Impact Assessment Workbook</t>
        </is>
      </c>
    </row>
    <row r="2">
      <c r="A2" t="inlineStr">
        <is>
          <t>Free to use and adapt, with credit: CSR Impact Assessment Handbook, Earth5R Guides No. 05</t>
        </is>
      </c>
    </row>
    <row r="3">
      <c r="A3" s="2" t="inlineStr">
        <is>
          <t>https://earth5r.org/guides/csr-impact-assessment-handbook/</t>
        </is>
      </c>
    </row>
    <row r="4">
      <c r="A4" s="3" t="inlineStr"/>
    </row>
    <row r="5">
      <c r="A5" s="3" t="inlineStr">
        <is>
          <t>How to use: yellow cells are inputs. Green cells calculate. Example data is filled in so you can see how each sheet works; overwrite it with your own.</t>
        </is>
      </c>
    </row>
    <row r="6">
      <c r="A6" s="3" t="inlineStr"/>
    </row>
    <row r="7">
      <c r="A7" s="4" t="inlineStr">
        <is>
          <t>Sheets</t>
        </is>
      </c>
    </row>
    <row r="8">
      <c r="A8" s="3" t="inlineStr">
        <is>
          <t>1 Applicability: is impact assessment mandatory for each CSR project? (Rule 8(3)(a))</t>
        </is>
      </c>
    </row>
    <row r="9">
      <c r="A9" s="3" t="inlineStr">
        <is>
          <t>2 Cost cap: how much impact assessment spend can be booked as CSR this year (Rule 8(3)(c))</t>
        </is>
      </c>
    </row>
    <row r="10">
      <c r="A10" s="3" t="inlineStr">
        <is>
          <t>3 Sample size: survey sample for a given population, confidence level and margin of error</t>
        </is>
      </c>
    </row>
    <row r="11">
      <c r="A11" s="3" t="inlineStr">
        <is>
          <t>4 Evaluation matrix: OECD-DAC criteria, evaluation questions, indicators, sources and methods</t>
        </is>
      </c>
    </row>
    <row r="12">
      <c r="A12" s="3" t="inlineStr">
        <is>
          <t>5 Scoring: weighted score out of 100 across the six criteria, with a rating band</t>
        </is>
      </c>
    </row>
    <row r="13">
      <c r="A13" s="3" t="inlineStr">
        <is>
          <t>6 SROI: social return on investment with deadweight, attribution, displacement, drop-off and a sensitivity test</t>
        </is>
      </c>
    </row>
    <row r="14">
      <c r="A14" s="3" t="inlineStr">
        <is>
          <t>7 Agency selection: compare independent agencies on weighted criteria, with an independence gate</t>
        </is>
      </c>
    </row>
    <row r="15">
      <c r="A15" s="3" t="inlineStr">
        <is>
          <t>8 Action tracker: recommendations, management response, owner, due date and status</t>
        </is>
      </c>
    </row>
    <row r="16">
      <c r="A16" s="3" t="inlineStr">
        <is>
          <t>9 Calendar: a 12-month impact assessment cycle aligned to the annual report on CSR</t>
        </is>
      </c>
    </row>
    <row r="17">
      <c r="A17" s="3" t="inlineStr"/>
    </row>
    <row r="18">
      <c r="A18" s="4" t="inlineStr">
        <is>
          <t>The rules in brief (Companies (CSR Policy) Rules, 2014, as amended)</t>
        </is>
      </c>
    </row>
    <row r="19">
      <c r="A19" s="3" t="inlineStr">
        <is>
          <t>Rule 8(3)(a): a company with average CSR obligation of ₹10 crore or more in the three immediately preceding financial years must get an independent impact assessment of CSR projects with outlays of ₹1 crore or more, completed not less than one year before the study.</t>
        </is>
      </c>
    </row>
    <row r="20">
      <c r="A20" s="3" t="inlineStr">
        <is>
          <t>Rule 8(3)(b): reports go before the Board and are annexed to the annual report on CSR. MCA accepts a web link to the full reports plus an executive summary in the annual report.</t>
        </is>
      </c>
    </row>
    <row r="21">
      <c r="A21" s="3" t="inlineStr">
        <is>
          <t>Rule 8(3)(c): impact assessment spend may be booked as CSR up to 2% of total CSR expenditure for the year or ₹50 lakh, whichever is higher (amended 20 September 2022).</t>
        </is>
      </c>
    </row>
    <row r="22">
      <c r="A22" s="3" t="inlineStr">
        <is>
          <t>Projects funded through zero coupon zero principal instruments on a Social Stock Exchange are exempt from impact assessment (Rule 4A, inserted 27 May 2026).</t>
        </is>
      </c>
    </row>
    <row r="23">
      <c r="A23" s="3" t="inlineStr"/>
    </row>
    <row r="24">
      <c r="A24" s="3" t="inlineStr">
        <is>
          <t>Not legal advice. Check the current rules and MCA FAQs, and involve your company secretary. Figures in example rows are illustrative only.</t>
        </is>
      </c>
    </row>
    <row r="25">
      <c r="A25" s="3" t="n"/>
    </row>
    <row r="26">
      <c r="A26" s="3" t="n"/>
    </row>
    <row r="27">
      <c r="A27" s="3" t="n"/>
    </row>
    <row r="28">
      <c r="A28" s="3" t="n"/>
    </row>
    <row r="29">
      <c r="A29" s="3" t="n"/>
    </row>
  </sheetData>
  <hyperlinks>
    <hyperlink xmlns:r="http://schemas.openxmlformats.org/officeDocument/2006/relationships" ref="A3"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42"/>
  <sheetViews>
    <sheetView showGridLines="0" workbookViewId="0">
      <pane ySplit="12" topLeftCell="A13" activePane="bottomLeft" state="frozen"/>
      <selection pane="bottomLeft" activeCell="A1" sqref="A1"/>
    </sheetView>
  </sheetViews>
  <sheetFormatPr baseColWidth="8" defaultRowHeight="15"/>
  <cols>
    <col width="44" customWidth="1" min="1" max="1"/>
    <col width="14" customWidth="1" min="2" max="2"/>
    <col width="15" customWidth="1" min="3" max="3"/>
    <col width="15" customWidth="1" min="4" max="4"/>
    <col width="14" customWidth="1" min="5" max="5"/>
    <col width="18" customWidth="1" min="6" max="6"/>
    <col width="18" customWidth="1" min="7" max="7"/>
    <col width="22" customWidth="1" min="8" max="8"/>
    <col width="40" customWidth="1" min="9" max="9"/>
  </cols>
  <sheetData>
    <row r="1">
      <c r="A1" s="5" t="inlineStr">
        <is>
          <t>Is impact assessment mandatory?</t>
        </is>
      </c>
    </row>
    <row r="2">
      <c r="A2" s="6" t="inlineStr">
        <is>
          <t>Rule 8(3)(a): average CSR obligation ≥ ₹10 crore in the 3 preceding FYs AND project outlay ≥ ₹1 crore AND project completed ≥ 1 year before the study.</t>
        </is>
      </c>
    </row>
    <row r="4">
      <c r="A4" s="7" t="inlineStr">
        <is>
          <t>CSR obligation (2% amount), ₹ crore</t>
        </is>
      </c>
    </row>
    <row r="5">
      <c r="A5" t="inlineStr">
        <is>
          <t>Financial year −1</t>
        </is>
      </c>
      <c r="B5" s="8" t="n">
        <v>12.4</v>
      </c>
    </row>
    <row r="6">
      <c r="A6" t="inlineStr">
        <is>
          <t>Financial year −2</t>
        </is>
      </c>
      <c r="B6" s="8" t="n">
        <v>11.1</v>
      </c>
    </row>
    <row r="7">
      <c r="A7" t="inlineStr">
        <is>
          <t>Financial year −3</t>
        </is>
      </c>
      <c r="B7" s="8" t="n">
        <v>9.75</v>
      </c>
    </row>
    <row r="8">
      <c r="A8" s="7" t="inlineStr">
        <is>
          <t>Average of the three years</t>
        </is>
      </c>
      <c r="B8" s="9">
        <f>AVERAGE(B5:B7)</f>
        <v/>
      </c>
    </row>
    <row r="9">
      <c r="A9" s="7" t="inlineStr">
        <is>
          <t>Company in the mandatory regime?</t>
        </is>
      </c>
      <c r="B9" s="10">
        <f>IF(COUNT(B5:B7)&lt;3,"Enter 3 years",IF(B8&gt;=B10,"Yes","No, voluntary only"))</f>
        <v/>
      </c>
    </row>
    <row r="10">
      <c r="A10" t="inlineStr">
        <is>
          <t>Threshold (₹ crore)</t>
        </is>
      </c>
      <c r="B10" s="11" t="n">
        <v>10</v>
      </c>
    </row>
    <row r="12" ht="32" customHeight="1">
      <c r="A12" s="12" t="inlineStr">
        <is>
          <t>CSR project</t>
        </is>
      </c>
      <c r="B12" s="12" t="inlineStr">
        <is>
          <t>Outlay (₹ crore)</t>
        </is>
      </c>
      <c r="C12" s="12" t="inlineStr">
        <is>
          <t>Completion date</t>
        </is>
      </c>
      <c r="D12" s="12" t="inlineStr">
        <is>
          <t>Planned study start</t>
        </is>
      </c>
      <c r="E12" s="12" t="inlineStr">
        <is>
          <t>Outlay ≥ ₹1 crore?</t>
        </is>
      </c>
      <c r="F12" s="12" t="inlineStr">
        <is>
          <t>Completed ≥ 1 year before study?</t>
        </is>
      </c>
      <c r="G12" s="12" t="inlineStr">
        <is>
          <t>Completed on/after 22 Jan 2021?</t>
        </is>
      </c>
      <c r="H12" s="12" t="inlineStr">
        <is>
          <t>Impact assessment</t>
        </is>
      </c>
      <c r="I12" s="12" t="inlineStr">
        <is>
          <t>Notes</t>
        </is>
      </c>
    </row>
    <row r="13">
      <c r="A13" s="13" t="inlineStr">
        <is>
          <t>Women’s skilling centres, 3 districts</t>
        </is>
      </c>
      <c r="B13" s="8" t="n">
        <v>2.8</v>
      </c>
      <c r="C13" s="14" t="n">
        <v>45382</v>
      </c>
      <c r="D13" s="14" t="n">
        <v>45839</v>
      </c>
      <c r="E13" s="10">
        <f>IF(B13="","",IF(B13&gt;=1,"Yes","No"))</f>
        <v/>
      </c>
      <c r="F13" s="10">
        <f>IF(OR(C13="",D13=""),"",IF(D13&gt;=EDATE(C13,12),"Yes","No"))</f>
        <v/>
      </c>
      <c r="G13" s="10">
        <f>IF(C13="","",IF(C13&gt;=DATE(2021,1,22),"Yes","No"))</f>
        <v/>
      </c>
      <c r="H13" s="10">
        <f>IF(A13="","",IF(AND($B$9="Yes",E13="Yes",F13="Yes",G13="Yes"),"MANDATORY",IF(AND($B$9="Yes",E13="Yes",F13="No"),"Mandatory later","Voluntary")))</f>
        <v/>
      </c>
      <c r="I13" s="13" t="inlineStr"/>
    </row>
    <row r="14">
      <c r="A14" s="13" t="inlineStr">
        <is>
          <t>Mobile health units</t>
        </is>
      </c>
      <c r="B14" s="8" t="n">
        <v>1.35</v>
      </c>
      <c r="C14" s="14" t="n">
        <v>45747</v>
      </c>
      <c r="D14" s="14" t="n">
        <v>45839</v>
      </c>
      <c r="E14" s="10">
        <f>IF(B14="","",IF(B14&gt;=1,"Yes","No"))</f>
        <v/>
      </c>
      <c r="F14" s="10">
        <f>IF(OR(C14="",D14=""),"",IF(D14&gt;=EDATE(C14,12),"Yes","No"))</f>
        <v/>
      </c>
      <c r="G14" s="10">
        <f>IF(C14="","",IF(C14&gt;=DATE(2021,1,22),"Yes","No"))</f>
        <v/>
      </c>
      <c r="H14" s="10">
        <f>IF(A14="","",IF(AND($B$9="Yes",E14="Yes",F14="Yes",G14="Yes"),"MANDATORY",IF(AND($B$9="Yes",E14="Yes",F14="No"),"Mandatory later","Voluntary")))</f>
        <v/>
      </c>
      <c r="I14" s="13" t="inlineStr">
        <is>
          <t>Wait until April 2026</t>
        </is>
      </c>
    </row>
    <row r="15">
      <c r="A15" s="13" t="inlineStr">
        <is>
          <t>School WASH upgrades</t>
        </is>
      </c>
      <c r="B15" s="8" t="n">
        <v>0.85</v>
      </c>
      <c r="C15" s="14" t="n">
        <v>45382</v>
      </c>
      <c r="D15" s="14" t="n">
        <v>45839</v>
      </c>
      <c r="E15" s="10">
        <f>IF(B15="","",IF(B15&gt;=1,"Yes","No"))</f>
        <v/>
      </c>
      <c r="F15" s="10">
        <f>IF(OR(C15="",D15=""),"",IF(D15&gt;=EDATE(C15,12),"Yes","No"))</f>
        <v/>
      </c>
      <c r="G15" s="10">
        <f>IF(C15="","",IF(C15&gt;=DATE(2021,1,22),"Yes","No"))</f>
        <v/>
      </c>
      <c r="H15" s="10">
        <f>IF(A15="","",IF(AND($B$9="Yes",E15="Yes",F15="Yes",G15="Yes"),"MANDATORY",IF(AND($B$9="Yes",E15="Yes",F15="No"),"Mandatory later","Voluntary")))</f>
        <v/>
      </c>
      <c r="I15" s="13" t="inlineStr">
        <is>
          <t>Below ₹1 crore</t>
        </is>
      </c>
    </row>
    <row r="16">
      <c r="A16" s="13" t="inlineStr">
        <is>
          <t>River cleanup and waste segregation</t>
        </is>
      </c>
      <c r="B16" s="8" t="n">
        <v>1.45</v>
      </c>
      <c r="C16" s="14" t="n">
        <v>45626</v>
      </c>
      <c r="D16" s="14" t="n">
        <v>46037</v>
      </c>
      <c r="E16" s="10">
        <f>IF(B16="","",IF(B16&gt;=1,"Yes","No"))</f>
        <v/>
      </c>
      <c r="F16" s="10">
        <f>IF(OR(C16="",D16=""),"",IF(D16&gt;=EDATE(C16,12),"Yes","No"))</f>
        <v/>
      </c>
      <c r="G16" s="10">
        <f>IF(C16="","",IF(C16&gt;=DATE(2021,1,22),"Yes","No"))</f>
        <v/>
      </c>
      <c r="H16" s="10">
        <f>IF(A16="","",IF(AND($B$9="Yes",E16="Yes",F16="Yes",G16="Yes"),"MANDATORY",IF(AND($B$9="Yes",E16="Yes",F16="No"),"Mandatory later","Voluntary")))</f>
        <v/>
      </c>
      <c r="I16" s="13" t="inlineStr"/>
    </row>
    <row r="17">
      <c r="A17" s="13" t="n"/>
      <c r="B17" s="8" t="n"/>
      <c r="C17" s="14" t="n"/>
      <c r="D17" s="14" t="n"/>
      <c r="E17" s="10">
        <f>IF(B17="","",IF(B17&gt;=1,"Yes","No"))</f>
        <v/>
      </c>
      <c r="F17" s="10">
        <f>IF(OR(C17="",D17=""),"",IF(D17&gt;=EDATE(C17,12),"Yes","No"))</f>
        <v/>
      </c>
      <c r="G17" s="10">
        <f>IF(C17="","",IF(C17&gt;=DATE(2021,1,22),"Yes","No"))</f>
        <v/>
      </c>
      <c r="H17" s="10">
        <f>IF(A17="","",IF(AND($B$9="Yes",E17="Yes",F17="Yes",G17="Yes"),"MANDATORY",IF(AND($B$9="Yes",E17="Yes",F17="No"),"Mandatory later","Voluntary")))</f>
        <v/>
      </c>
      <c r="I17" s="13" t="n"/>
    </row>
    <row r="18">
      <c r="A18" s="13" t="n"/>
      <c r="B18" s="8" t="n"/>
      <c r="C18" s="14" t="n"/>
      <c r="D18" s="14" t="n"/>
      <c r="E18" s="10">
        <f>IF(B18="","",IF(B18&gt;=1,"Yes","No"))</f>
        <v/>
      </c>
      <c r="F18" s="10">
        <f>IF(OR(C18="",D18=""),"",IF(D18&gt;=EDATE(C18,12),"Yes","No"))</f>
        <v/>
      </c>
      <c r="G18" s="10">
        <f>IF(C18="","",IF(C18&gt;=DATE(2021,1,22),"Yes","No"))</f>
        <v/>
      </c>
      <c r="H18" s="10">
        <f>IF(A18="","",IF(AND($B$9="Yes",E18="Yes",F18="Yes",G18="Yes"),"MANDATORY",IF(AND($B$9="Yes",E18="Yes",F18="No"),"Mandatory later","Voluntary")))</f>
        <v/>
      </c>
      <c r="I18" s="13" t="n"/>
    </row>
    <row r="19">
      <c r="A19" s="13" t="n"/>
      <c r="B19" s="8" t="n"/>
      <c r="C19" s="14" t="n"/>
      <c r="D19" s="14" t="n"/>
      <c r="E19" s="10">
        <f>IF(B19="","",IF(B19&gt;=1,"Yes","No"))</f>
        <v/>
      </c>
      <c r="F19" s="10">
        <f>IF(OR(C19="",D19=""),"",IF(D19&gt;=EDATE(C19,12),"Yes","No"))</f>
        <v/>
      </c>
      <c r="G19" s="10">
        <f>IF(C19="","",IF(C19&gt;=DATE(2021,1,22),"Yes","No"))</f>
        <v/>
      </c>
      <c r="H19" s="10">
        <f>IF(A19="","",IF(AND($B$9="Yes",E19="Yes",F19="Yes",G19="Yes"),"MANDATORY",IF(AND($B$9="Yes",E19="Yes",F19="No"),"Mandatory later","Voluntary")))</f>
        <v/>
      </c>
      <c r="I19" s="13" t="n"/>
    </row>
    <row r="20">
      <c r="A20" s="13" t="n"/>
      <c r="B20" s="8" t="n"/>
      <c r="C20" s="14" t="n"/>
      <c r="D20" s="14" t="n"/>
      <c r="E20" s="10">
        <f>IF(B20="","",IF(B20&gt;=1,"Yes","No"))</f>
        <v/>
      </c>
      <c r="F20" s="10">
        <f>IF(OR(C20="",D20=""),"",IF(D20&gt;=EDATE(C20,12),"Yes","No"))</f>
        <v/>
      </c>
      <c r="G20" s="10">
        <f>IF(C20="","",IF(C20&gt;=DATE(2021,1,22),"Yes","No"))</f>
        <v/>
      </c>
      <c r="H20" s="10">
        <f>IF(A20="","",IF(AND($B$9="Yes",E20="Yes",F20="Yes",G20="Yes"),"MANDATORY",IF(AND($B$9="Yes",E20="Yes",F20="No"),"Mandatory later","Voluntary")))</f>
        <v/>
      </c>
      <c r="I20" s="13" t="n"/>
    </row>
    <row r="21">
      <c r="A21" s="13" t="n"/>
      <c r="B21" s="8" t="n"/>
      <c r="C21" s="14" t="n"/>
      <c r="D21" s="14" t="n"/>
      <c r="E21" s="10">
        <f>IF(B21="","",IF(B21&gt;=1,"Yes","No"))</f>
        <v/>
      </c>
      <c r="F21" s="10">
        <f>IF(OR(C21="",D21=""),"",IF(D21&gt;=EDATE(C21,12),"Yes","No"))</f>
        <v/>
      </c>
      <c r="G21" s="10">
        <f>IF(C21="","",IF(C21&gt;=DATE(2021,1,22),"Yes","No"))</f>
        <v/>
      </c>
      <c r="H21" s="10">
        <f>IF(A21="","",IF(AND($B$9="Yes",E21="Yes",F21="Yes",G21="Yes"),"MANDATORY",IF(AND($B$9="Yes",E21="Yes",F21="No"),"Mandatory later","Voluntary")))</f>
        <v/>
      </c>
      <c r="I21" s="13" t="n"/>
    </row>
    <row r="22">
      <c r="A22" s="13" t="n"/>
      <c r="B22" s="8" t="n"/>
      <c r="C22" s="14" t="n"/>
      <c r="D22" s="14" t="n"/>
      <c r="E22" s="10">
        <f>IF(B22="","",IF(B22&gt;=1,"Yes","No"))</f>
        <v/>
      </c>
      <c r="F22" s="10">
        <f>IF(OR(C22="",D22=""),"",IF(D22&gt;=EDATE(C22,12),"Yes","No"))</f>
        <v/>
      </c>
      <c r="G22" s="10">
        <f>IF(C22="","",IF(C22&gt;=DATE(2021,1,22),"Yes","No"))</f>
        <v/>
      </c>
      <c r="H22" s="10">
        <f>IF(A22="","",IF(AND($B$9="Yes",E22="Yes",F22="Yes",G22="Yes"),"MANDATORY",IF(AND($B$9="Yes",E22="Yes",F22="No"),"Mandatory later","Voluntary")))</f>
        <v/>
      </c>
      <c r="I22" s="13" t="n"/>
    </row>
    <row r="23">
      <c r="A23" s="13" t="n"/>
      <c r="B23" s="8" t="n"/>
      <c r="C23" s="14" t="n"/>
      <c r="D23" s="14" t="n"/>
      <c r="E23" s="10">
        <f>IF(B23="","",IF(B23&gt;=1,"Yes","No"))</f>
        <v/>
      </c>
      <c r="F23" s="10">
        <f>IF(OR(C23="",D23=""),"",IF(D23&gt;=EDATE(C23,12),"Yes","No"))</f>
        <v/>
      </c>
      <c r="G23" s="10">
        <f>IF(C23="","",IF(C23&gt;=DATE(2021,1,22),"Yes","No"))</f>
        <v/>
      </c>
      <c r="H23" s="10">
        <f>IF(A23="","",IF(AND($B$9="Yes",E23="Yes",F23="Yes",G23="Yes"),"MANDATORY",IF(AND($B$9="Yes",E23="Yes",F23="No"),"Mandatory later","Voluntary")))</f>
        <v/>
      </c>
      <c r="I23" s="13" t="n"/>
    </row>
    <row r="24">
      <c r="A24" s="13" t="n"/>
      <c r="B24" s="8" t="n"/>
      <c r="C24" s="14" t="n"/>
      <c r="D24" s="14" t="n"/>
      <c r="E24" s="10">
        <f>IF(B24="","",IF(B24&gt;=1,"Yes","No"))</f>
        <v/>
      </c>
      <c r="F24" s="10">
        <f>IF(OR(C24="",D24=""),"",IF(D24&gt;=EDATE(C24,12),"Yes","No"))</f>
        <v/>
      </c>
      <c r="G24" s="10">
        <f>IF(C24="","",IF(C24&gt;=DATE(2021,1,22),"Yes","No"))</f>
        <v/>
      </c>
      <c r="H24" s="10">
        <f>IF(A24="","",IF(AND($B$9="Yes",E24="Yes",F24="Yes",G24="Yes"),"MANDATORY",IF(AND($B$9="Yes",E24="Yes",F24="No"),"Mandatory later","Voluntary")))</f>
        <v/>
      </c>
      <c r="I24" s="13" t="n"/>
    </row>
    <row r="25">
      <c r="A25" s="13" t="n"/>
      <c r="B25" s="8" t="n"/>
      <c r="C25" s="14" t="n"/>
      <c r="D25" s="14" t="n"/>
      <c r="E25" s="10">
        <f>IF(B25="","",IF(B25&gt;=1,"Yes","No"))</f>
        <v/>
      </c>
      <c r="F25" s="10">
        <f>IF(OR(C25="",D25=""),"",IF(D25&gt;=EDATE(C25,12),"Yes","No"))</f>
        <v/>
      </c>
      <c r="G25" s="10">
        <f>IF(C25="","",IF(C25&gt;=DATE(2021,1,22),"Yes","No"))</f>
        <v/>
      </c>
      <c r="H25" s="10">
        <f>IF(A25="","",IF(AND($B$9="Yes",E25="Yes",F25="Yes",G25="Yes"),"MANDATORY",IF(AND($B$9="Yes",E25="Yes",F25="No"),"Mandatory later","Voluntary")))</f>
        <v/>
      </c>
      <c r="I25" s="13" t="n"/>
    </row>
    <row r="26">
      <c r="A26" s="13" t="n"/>
      <c r="B26" s="8" t="n"/>
      <c r="C26" s="14" t="n"/>
      <c r="D26" s="14" t="n"/>
      <c r="E26" s="10">
        <f>IF(B26="","",IF(B26&gt;=1,"Yes","No"))</f>
        <v/>
      </c>
      <c r="F26" s="10">
        <f>IF(OR(C26="",D26=""),"",IF(D26&gt;=EDATE(C26,12),"Yes","No"))</f>
        <v/>
      </c>
      <c r="G26" s="10">
        <f>IF(C26="","",IF(C26&gt;=DATE(2021,1,22),"Yes","No"))</f>
        <v/>
      </c>
      <c r="H26" s="10">
        <f>IF(A26="","",IF(AND($B$9="Yes",E26="Yes",F26="Yes",G26="Yes"),"MANDATORY",IF(AND($B$9="Yes",E26="Yes",F26="No"),"Mandatory later","Voluntary")))</f>
        <v/>
      </c>
      <c r="I26" s="13" t="n"/>
    </row>
    <row r="27">
      <c r="A27" s="13" t="n"/>
      <c r="B27" s="8" t="n"/>
      <c r="C27" s="14" t="n"/>
      <c r="D27" s="14" t="n"/>
      <c r="E27" s="10">
        <f>IF(B27="","",IF(B27&gt;=1,"Yes","No"))</f>
        <v/>
      </c>
      <c r="F27" s="10">
        <f>IF(OR(C27="",D27=""),"",IF(D27&gt;=EDATE(C27,12),"Yes","No"))</f>
        <v/>
      </c>
      <c r="G27" s="10">
        <f>IF(C27="","",IF(C27&gt;=DATE(2021,1,22),"Yes","No"))</f>
        <v/>
      </c>
      <c r="H27" s="10">
        <f>IF(A27="","",IF(AND($B$9="Yes",E27="Yes",F27="Yes",G27="Yes"),"MANDATORY",IF(AND($B$9="Yes",E27="Yes",F27="No"),"Mandatory later","Voluntary")))</f>
        <v/>
      </c>
      <c r="I27" s="13" t="n"/>
    </row>
    <row r="28">
      <c r="A28" s="13" t="n"/>
      <c r="B28" s="8" t="n"/>
      <c r="C28" s="14" t="n"/>
      <c r="D28" s="14" t="n"/>
      <c r="E28" s="10">
        <f>IF(B28="","",IF(B28&gt;=1,"Yes","No"))</f>
        <v/>
      </c>
      <c r="F28" s="10">
        <f>IF(OR(C28="",D28=""),"",IF(D28&gt;=EDATE(C28,12),"Yes","No"))</f>
        <v/>
      </c>
      <c r="G28" s="10">
        <f>IF(C28="","",IF(C28&gt;=DATE(2021,1,22),"Yes","No"))</f>
        <v/>
      </c>
      <c r="H28" s="10">
        <f>IF(A28="","",IF(AND($B$9="Yes",E28="Yes",F28="Yes",G28="Yes"),"MANDATORY",IF(AND($B$9="Yes",E28="Yes",F28="No"),"Mandatory later","Voluntary")))</f>
        <v/>
      </c>
      <c r="I28" s="13" t="n"/>
    </row>
    <row r="29">
      <c r="A29" s="13" t="n"/>
      <c r="B29" s="8" t="n"/>
      <c r="C29" s="14" t="n"/>
      <c r="D29" s="14" t="n"/>
      <c r="E29" s="10">
        <f>IF(B29="","",IF(B29&gt;=1,"Yes","No"))</f>
        <v/>
      </c>
      <c r="F29" s="10">
        <f>IF(OR(C29="",D29=""),"",IF(D29&gt;=EDATE(C29,12),"Yes","No"))</f>
        <v/>
      </c>
      <c r="G29" s="10">
        <f>IF(C29="","",IF(C29&gt;=DATE(2021,1,22),"Yes","No"))</f>
        <v/>
      </c>
      <c r="H29" s="10">
        <f>IF(A29="","",IF(AND($B$9="Yes",E29="Yes",F29="Yes",G29="Yes"),"MANDATORY",IF(AND($B$9="Yes",E29="Yes",F29="No"),"Mandatory later","Voluntary")))</f>
        <v/>
      </c>
      <c r="I29" s="13" t="n"/>
    </row>
    <row r="30">
      <c r="A30" s="13" t="n"/>
      <c r="B30" s="8" t="n"/>
      <c r="C30" s="14" t="n"/>
      <c r="D30" s="14" t="n"/>
      <c r="E30" s="10">
        <f>IF(B30="","",IF(B30&gt;=1,"Yes","No"))</f>
        <v/>
      </c>
      <c r="F30" s="10">
        <f>IF(OR(C30="",D30=""),"",IF(D30&gt;=EDATE(C30,12),"Yes","No"))</f>
        <v/>
      </c>
      <c r="G30" s="10">
        <f>IF(C30="","",IF(C30&gt;=DATE(2021,1,22),"Yes","No"))</f>
        <v/>
      </c>
      <c r="H30" s="10">
        <f>IF(A30="","",IF(AND($B$9="Yes",E30="Yes",F30="Yes",G30="Yes"),"MANDATORY",IF(AND($B$9="Yes",E30="Yes",F30="No"),"Mandatory later","Voluntary")))</f>
        <v/>
      </c>
      <c r="I30" s="13" t="n"/>
    </row>
    <row r="31">
      <c r="A31" s="13" t="n"/>
      <c r="B31" s="8" t="n"/>
      <c r="C31" s="14" t="n"/>
      <c r="D31" s="14" t="n"/>
      <c r="E31" s="10">
        <f>IF(B31="","",IF(B31&gt;=1,"Yes","No"))</f>
        <v/>
      </c>
      <c r="F31" s="10">
        <f>IF(OR(C31="",D31=""),"",IF(D31&gt;=EDATE(C31,12),"Yes","No"))</f>
        <v/>
      </c>
      <c r="G31" s="10">
        <f>IF(C31="","",IF(C31&gt;=DATE(2021,1,22),"Yes","No"))</f>
        <v/>
      </c>
      <c r="H31" s="10">
        <f>IF(A31="","",IF(AND($B$9="Yes",E31="Yes",F31="Yes",G31="Yes"),"MANDATORY",IF(AND($B$9="Yes",E31="Yes",F31="No"),"Mandatory later","Voluntary")))</f>
        <v/>
      </c>
      <c r="I31" s="13" t="n"/>
    </row>
    <row r="32">
      <c r="A32" s="13" t="n"/>
      <c r="B32" s="8" t="n"/>
      <c r="C32" s="14" t="n"/>
      <c r="D32" s="14" t="n"/>
      <c r="E32" s="10">
        <f>IF(B32="","",IF(B32&gt;=1,"Yes","No"))</f>
        <v/>
      </c>
      <c r="F32" s="10">
        <f>IF(OR(C32="",D32=""),"",IF(D32&gt;=EDATE(C32,12),"Yes","No"))</f>
        <v/>
      </c>
      <c r="G32" s="10">
        <f>IF(C32="","",IF(C32&gt;=DATE(2021,1,22),"Yes","No"))</f>
        <v/>
      </c>
      <c r="H32" s="10">
        <f>IF(A32="","",IF(AND($B$9="Yes",E32="Yes",F32="Yes",G32="Yes"),"MANDATORY",IF(AND($B$9="Yes",E32="Yes",F32="No"),"Mandatory later","Voluntary")))</f>
        <v/>
      </c>
      <c r="I32" s="13" t="n"/>
    </row>
    <row r="33">
      <c r="A33" s="13" t="n"/>
      <c r="B33" s="8" t="n"/>
      <c r="C33" s="14" t="n"/>
      <c r="D33" s="14" t="n"/>
      <c r="E33" s="10">
        <f>IF(B33="","",IF(B33&gt;=1,"Yes","No"))</f>
        <v/>
      </c>
      <c r="F33" s="10">
        <f>IF(OR(C33="",D33=""),"",IF(D33&gt;=EDATE(C33,12),"Yes","No"))</f>
        <v/>
      </c>
      <c r="G33" s="10">
        <f>IF(C33="","",IF(C33&gt;=DATE(2021,1,22),"Yes","No"))</f>
        <v/>
      </c>
      <c r="H33" s="10">
        <f>IF(A33="","",IF(AND($B$9="Yes",E33="Yes",F33="Yes",G33="Yes"),"MANDATORY",IF(AND($B$9="Yes",E33="Yes",F33="No"),"Mandatory later","Voluntary")))</f>
        <v/>
      </c>
      <c r="I33" s="13" t="n"/>
    </row>
    <row r="34">
      <c r="A34" s="13" t="n"/>
      <c r="B34" s="8" t="n"/>
      <c r="C34" s="14" t="n"/>
      <c r="D34" s="14" t="n"/>
      <c r="E34" s="10">
        <f>IF(B34="","",IF(B34&gt;=1,"Yes","No"))</f>
        <v/>
      </c>
      <c r="F34" s="10">
        <f>IF(OR(C34="",D34=""),"",IF(D34&gt;=EDATE(C34,12),"Yes","No"))</f>
        <v/>
      </c>
      <c r="G34" s="10">
        <f>IF(C34="","",IF(C34&gt;=DATE(2021,1,22),"Yes","No"))</f>
        <v/>
      </c>
      <c r="H34" s="10">
        <f>IF(A34="","",IF(AND($B$9="Yes",E34="Yes",F34="Yes",G34="Yes"),"MANDATORY",IF(AND($B$9="Yes",E34="Yes",F34="No"),"Mandatory later","Voluntary")))</f>
        <v/>
      </c>
      <c r="I34" s="13" t="n"/>
    </row>
    <row r="35">
      <c r="A35" s="13" t="n"/>
      <c r="B35" s="8" t="n"/>
      <c r="C35" s="14" t="n"/>
      <c r="D35" s="14" t="n"/>
      <c r="E35" s="10">
        <f>IF(B35="","",IF(B35&gt;=1,"Yes","No"))</f>
        <v/>
      </c>
      <c r="F35" s="10">
        <f>IF(OR(C35="",D35=""),"",IF(D35&gt;=EDATE(C35,12),"Yes","No"))</f>
        <v/>
      </c>
      <c r="G35" s="10">
        <f>IF(C35="","",IF(C35&gt;=DATE(2021,1,22),"Yes","No"))</f>
        <v/>
      </c>
      <c r="H35" s="10">
        <f>IF(A35="","",IF(AND($B$9="Yes",E35="Yes",F35="Yes",G35="Yes"),"MANDATORY",IF(AND($B$9="Yes",E35="Yes",F35="No"),"Mandatory later","Voluntary")))</f>
        <v/>
      </c>
      <c r="I35" s="13" t="n"/>
    </row>
    <row r="36">
      <c r="A36" s="13" t="n"/>
      <c r="B36" s="8" t="n"/>
      <c r="C36" s="14" t="n"/>
      <c r="D36" s="14" t="n"/>
      <c r="E36" s="10">
        <f>IF(B36="","",IF(B36&gt;=1,"Yes","No"))</f>
        <v/>
      </c>
      <c r="F36" s="10">
        <f>IF(OR(C36="",D36=""),"",IF(D36&gt;=EDATE(C36,12),"Yes","No"))</f>
        <v/>
      </c>
      <c r="G36" s="10">
        <f>IF(C36="","",IF(C36&gt;=DATE(2021,1,22),"Yes","No"))</f>
        <v/>
      </c>
      <c r="H36" s="10">
        <f>IF(A36="","",IF(AND($B$9="Yes",E36="Yes",F36="Yes",G36="Yes"),"MANDATORY",IF(AND($B$9="Yes",E36="Yes",F36="No"),"Mandatory later","Voluntary")))</f>
        <v/>
      </c>
      <c r="I36" s="13" t="n"/>
    </row>
    <row r="37">
      <c r="A37" s="13" t="n"/>
      <c r="B37" s="8" t="n"/>
      <c r="C37" s="14" t="n"/>
      <c r="D37" s="14" t="n"/>
      <c r="E37" s="10">
        <f>IF(B37="","",IF(B37&gt;=1,"Yes","No"))</f>
        <v/>
      </c>
      <c r="F37" s="10">
        <f>IF(OR(C37="",D37=""),"",IF(D37&gt;=EDATE(C37,12),"Yes","No"))</f>
        <v/>
      </c>
      <c r="G37" s="10">
        <f>IF(C37="","",IF(C37&gt;=DATE(2021,1,22),"Yes","No"))</f>
        <v/>
      </c>
      <c r="H37" s="10">
        <f>IF(A37="","",IF(AND($B$9="Yes",E37="Yes",F37="Yes",G37="Yes"),"MANDATORY",IF(AND($B$9="Yes",E37="Yes",F37="No"),"Mandatory later","Voluntary")))</f>
        <v/>
      </c>
      <c r="I37" s="13" t="n"/>
    </row>
    <row r="38">
      <c r="A38" s="13" t="n"/>
      <c r="B38" s="8" t="n"/>
      <c r="C38" s="14" t="n"/>
      <c r="D38" s="14" t="n"/>
      <c r="E38" s="10">
        <f>IF(B38="","",IF(B38&gt;=1,"Yes","No"))</f>
        <v/>
      </c>
      <c r="F38" s="10">
        <f>IF(OR(C38="",D38=""),"",IF(D38&gt;=EDATE(C38,12),"Yes","No"))</f>
        <v/>
      </c>
      <c r="G38" s="10">
        <f>IF(C38="","",IF(C38&gt;=DATE(2021,1,22),"Yes","No"))</f>
        <v/>
      </c>
      <c r="H38" s="10">
        <f>IF(A38="","",IF(AND($B$9="Yes",E38="Yes",F38="Yes",G38="Yes"),"MANDATORY",IF(AND($B$9="Yes",E38="Yes",F38="No"),"Mandatory later","Voluntary")))</f>
        <v/>
      </c>
      <c r="I38" s="13" t="n"/>
    </row>
    <row r="39">
      <c r="A39" s="13" t="n"/>
      <c r="B39" s="8" t="n"/>
      <c r="C39" s="14" t="n"/>
      <c r="D39" s="14" t="n"/>
      <c r="E39" s="10">
        <f>IF(B39="","",IF(B39&gt;=1,"Yes","No"))</f>
        <v/>
      </c>
      <c r="F39" s="10">
        <f>IF(OR(C39="",D39=""),"",IF(D39&gt;=EDATE(C39,12),"Yes","No"))</f>
        <v/>
      </c>
      <c r="G39" s="10">
        <f>IF(C39="","",IF(C39&gt;=DATE(2021,1,22),"Yes","No"))</f>
        <v/>
      </c>
      <c r="H39" s="10">
        <f>IF(A39="","",IF(AND($B$9="Yes",E39="Yes",F39="Yes",G39="Yes"),"MANDATORY",IF(AND($B$9="Yes",E39="Yes",F39="No"),"Mandatory later","Voluntary")))</f>
        <v/>
      </c>
      <c r="I39" s="13" t="n"/>
    </row>
    <row r="40">
      <c r="A40" s="13" t="n"/>
      <c r="B40" s="8" t="n"/>
      <c r="C40" s="14" t="n"/>
      <c r="D40" s="14" t="n"/>
      <c r="E40" s="10">
        <f>IF(B40="","",IF(B40&gt;=1,"Yes","No"))</f>
        <v/>
      </c>
      <c r="F40" s="10">
        <f>IF(OR(C40="",D40=""),"",IF(D40&gt;=EDATE(C40,12),"Yes","No"))</f>
        <v/>
      </c>
      <c r="G40" s="10">
        <f>IF(C40="","",IF(C40&gt;=DATE(2021,1,22),"Yes","No"))</f>
        <v/>
      </c>
      <c r="H40" s="10">
        <f>IF(A40="","",IF(AND($B$9="Yes",E40="Yes",F40="Yes",G40="Yes"),"MANDATORY",IF(AND($B$9="Yes",E40="Yes",F40="No"),"Mandatory later","Voluntary")))</f>
        <v/>
      </c>
      <c r="I40" s="13" t="n"/>
    </row>
    <row r="41">
      <c r="A41" s="13" t="n"/>
      <c r="B41" s="8" t="n"/>
      <c r="C41" s="14" t="n"/>
      <c r="D41" s="14" t="n"/>
      <c r="E41" s="10">
        <f>IF(B41="","",IF(B41&gt;=1,"Yes","No"))</f>
        <v/>
      </c>
      <c r="F41" s="10">
        <f>IF(OR(C41="",D41=""),"",IF(D41&gt;=EDATE(C41,12),"Yes","No"))</f>
        <v/>
      </c>
      <c r="G41" s="10">
        <f>IF(C41="","",IF(C41&gt;=DATE(2021,1,22),"Yes","No"))</f>
        <v/>
      </c>
      <c r="H41" s="10">
        <f>IF(A41="","",IF(AND($B$9="Yes",E41="Yes",F41="Yes",G41="Yes"),"MANDATORY",IF(AND($B$9="Yes",E41="Yes",F41="No"),"Mandatory later","Voluntary")))</f>
        <v/>
      </c>
      <c r="I41" s="13" t="n"/>
    </row>
    <row r="42">
      <c r="A42" s="13" t="n"/>
      <c r="B42" s="8" t="n"/>
      <c r="C42" s="14" t="n"/>
      <c r="D42" s="14" t="n"/>
      <c r="E42" s="10">
        <f>IF(B42="","",IF(B42&gt;=1,"Yes","No"))</f>
        <v/>
      </c>
      <c r="F42" s="10">
        <f>IF(OR(C42="",D42=""),"",IF(D42&gt;=EDATE(C42,12),"Yes","No"))</f>
        <v/>
      </c>
      <c r="G42" s="10">
        <f>IF(C42="","",IF(C42&gt;=DATE(2021,1,22),"Yes","No"))</f>
        <v/>
      </c>
      <c r="H42" s="10">
        <f>IF(A42="","",IF(AND($B$9="Yes",E42="Yes",F42="Yes",G42="Yes"),"MANDATORY",IF(AND($B$9="Yes",E42="Yes",F42="No"),"Mandatory later","Voluntary")))</f>
        <v/>
      </c>
      <c r="I42" s="13" t="n"/>
    </row>
  </sheetData>
  <conditionalFormatting sqref="H13:H42">
    <cfRule type="cellIs" priority="1" operator="equal" dxfId="0">
      <formula>"MANDATORY"</formula>
    </cfRule>
  </conditionalFormatting>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52" customWidth="1" min="1" max="1"/>
    <col width="18" customWidth="1" min="2" max="2"/>
    <col width="60" customWidth="1" min="3" max="3"/>
  </cols>
  <sheetData>
    <row r="1">
      <c r="A1" s="5" t="inlineStr">
        <is>
          <t>How much impact assessment spend can be booked as CSR?</t>
        </is>
      </c>
    </row>
    <row r="2">
      <c r="A2" s="6" t="inlineStr">
        <is>
          <t>Rule 8(3)(c) as amended on 20 September 2022: up to 2% of total CSR expenditure for the financial year or ₹50 lakh, whichever is higher.</t>
        </is>
      </c>
    </row>
    <row r="4">
      <c r="A4" t="inlineStr">
        <is>
          <t>Total CSR expenditure for the financial year (₹ crore)</t>
        </is>
      </c>
      <c r="B4" s="8" t="n">
        <v>34.75</v>
      </c>
    </row>
    <row r="5">
      <c r="A5" t="inlineStr">
        <is>
          <t>Percentage limit</t>
        </is>
      </c>
      <c r="B5" s="15" t="n">
        <v>0.02</v>
      </c>
    </row>
    <row r="6">
      <c r="A6" t="inlineStr">
        <is>
          <t>Fixed limit (₹ crore)</t>
        </is>
      </c>
      <c r="B6" s="8" t="n">
        <v>0.5</v>
      </c>
    </row>
    <row r="7">
      <c r="A7" s="7" t="inlineStr">
        <is>
          <t>Maximum impact assessment spend bookable as CSR (₹ crore)</t>
        </is>
      </c>
      <c r="B7" s="9">
        <f>MAX(B4*B5,B6)</f>
        <v/>
      </c>
      <c r="C7" t="inlineStr">
        <is>
          <t>The higher of the two limits</t>
        </is>
      </c>
    </row>
    <row r="9" ht="32" customHeight="1">
      <c r="A9" s="12" t="inlineStr">
        <is>
          <t>Impact study</t>
        </is>
      </c>
      <c r="B9" s="12" t="inlineStr">
        <is>
          <t>Budget (₹ crore)</t>
        </is>
      </c>
      <c r="C9" s="12" t="inlineStr">
        <is>
          <t>Agency / status</t>
        </is>
      </c>
    </row>
    <row r="10">
      <c r="A10" s="13" t="inlineStr">
        <is>
          <t>Women’s skilling centres</t>
        </is>
      </c>
      <c r="B10" s="8" t="n">
        <v>0.12</v>
      </c>
      <c r="C10" s="13" t="inlineStr">
        <is>
          <t>Shortlisting</t>
        </is>
      </c>
    </row>
    <row r="11">
      <c r="A11" s="13" t="inlineStr">
        <is>
          <t>River cleanup and segregation</t>
        </is>
      </c>
      <c r="B11" s="8" t="n">
        <v>0.09</v>
      </c>
      <c r="C11" s="13" t="inlineStr">
        <is>
          <t>ToR drafted</t>
        </is>
      </c>
    </row>
    <row r="12">
      <c r="A12" s="13" t="n"/>
      <c r="B12" s="8" t="n"/>
      <c r="C12" s="13" t="n"/>
    </row>
    <row r="13">
      <c r="A13" s="13" t="n"/>
      <c r="B13" s="8" t="n"/>
      <c r="C13" s="13" t="n"/>
    </row>
    <row r="14">
      <c r="A14" s="13" t="n"/>
      <c r="B14" s="8" t="n"/>
      <c r="C14" s="13" t="n"/>
    </row>
    <row r="15">
      <c r="A15" s="13" t="n"/>
      <c r="B15" s="8" t="n"/>
      <c r="C15" s="13" t="n"/>
    </row>
    <row r="16">
      <c r="A16" s="13" t="n"/>
      <c r="B16" s="8" t="n"/>
      <c r="C16" s="13" t="n"/>
    </row>
    <row r="17">
      <c r="A17" s="13" t="n"/>
      <c r="B17" s="8" t="n"/>
      <c r="C17" s="13" t="n"/>
    </row>
    <row r="18">
      <c r="A18" s="13" t="n"/>
      <c r="B18" s="8" t="n"/>
      <c r="C18" s="13" t="n"/>
    </row>
    <row r="19">
      <c r="A19" s="13" t="n"/>
      <c r="B19" s="8" t="n"/>
      <c r="C19" s="13" t="n"/>
    </row>
    <row r="20">
      <c r="A20" s="7" t="inlineStr">
        <is>
          <t>Total planned impact assessment spend (₹ crore)</t>
        </is>
      </c>
      <c r="B20" s="9">
        <f>SUM(B10:B19)</f>
        <v/>
      </c>
    </row>
    <row r="21">
      <c r="A21" t="inlineStr">
        <is>
          <t>Headroom under the cap (₹ crore)</t>
        </is>
      </c>
      <c r="B21" s="9">
        <f>B7-B20</f>
        <v/>
      </c>
    </row>
    <row r="22">
      <c r="A22" s="7" t="inlineStr">
        <is>
          <t>Within the cap?</t>
        </is>
      </c>
      <c r="B22" s="10">
        <f>IF(B20&lt;=B7,"Yes","No: excess cannot be booked as CSR")</f>
        <v/>
      </c>
    </row>
    <row r="24" ht="30" customHeight="1">
      <c r="A24" s="3" t="inlineStr">
        <is>
          <t>Note: this spend is separate from, and in addition to, the 5% cap on CSR administrative overheads (MCA FAQ 9.5). Report it in the annual report on CSR under "Amount spent in Impact Assessment, if applicable".</t>
        </is>
      </c>
    </row>
    <row r="25"/>
  </sheetData>
  <mergeCells count="1">
    <mergeCell ref="A24:C25"/>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C29"/>
  <sheetViews>
    <sheetView showGridLines="0" workbookViewId="0">
      <selection activeCell="A1" sqref="A1"/>
    </sheetView>
  </sheetViews>
  <sheetFormatPr baseColWidth="8" defaultRowHeight="15"/>
  <cols>
    <col width="50" customWidth="1" min="1" max="1"/>
    <col width="16" customWidth="1" min="2" max="2"/>
    <col width="64" customWidth="1" min="3" max="3"/>
  </cols>
  <sheetData>
    <row r="1">
      <c r="A1" s="5" t="inlineStr">
        <is>
          <t>Survey sample size calculator</t>
        </is>
      </c>
    </row>
    <row r="2">
      <c r="A2" s="6" t="inlineStr">
        <is>
          <t>Simple random sample with finite population correction, design effect and expected response rate.</t>
        </is>
      </c>
    </row>
    <row r="4">
      <c r="A4" t="inlineStr">
        <is>
          <t>Population: number of beneficiaries (N)</t>
        </is>
      </c>
      <c r="B4" s="16" t="n">
        <v>1020</v>
      </c>
      <c r="C4" s="17" t="inlineStr">
        <is>
          <t>Everyone the project reached, or the group you want to describe</t>
        </is>
      </c>
    </row>
    <row r="5">
      <c r="A5" t="inlineStr">
        <is>
          <t>Confidence level</t>
        </is>
      </c>
      <c r="B5" s="15" t="n">
        <v>0.95</v>
      </c>
      <c r="C5" s="17" t="inlineStr">
        <is>
          <t>Choose 90%, 95% or 99%. 95% is the usual choice</t>
        </is>
      </c>
    </row>
    <row r="6">
      <c r="A6" t="inlineStr">
        <is>
          <t>Margin of error</t>
        </is>
      </c>
      <c r="B6" s="15" t="n">
        <v>0.07000000000000001</v>
      </c>
      <c r="C6" s="17" t="inlineStr">
        <is>
          <t>5% to 10% is typical for CSR studies; smaller costs more</t>
        </is>
      </c>
    </row>
    <row r="7">
      <c r="A7" t="inlineStr">
        <is>
          <t>Expected proportion (p)</t>
        </is>
      </c>
      <c r="B7" s="15" t="n">
        <v>0.5</v>
      </c>
      <c r="C7" s="17" t="inlineStr">
        <is>
          <t>0.5 gives the most conservative (largest) sample</t>
        </is>
      </c>
    </row>
    <row r="8">
      <c r="A8" t="inlineStr">
        <is>
          <t>Design effect</t>
        </is>
      </c>
      <c r="B8" s="18" t="n">
        <v>1</v>
      </c>
      <c r="C8" s="17" t="inlineStr">
        <is>
          <t>1.0 for simple random sampling; 1.5 to 2.0 if you sample villages or centres first (clusters)</t>
        </is>
      </c>
    </row>
    <row r="9">
      <c r="A9" t="inlineStr">
        <is>
          <t>Expected response rate</t>
        </is>
      </c>
      <c r="B9" s="15" t="n">
        <v>0.9</v>
      </c>
      <c r="C9" s="17" t="inlineStr">
        <is>
          <t>Allow for people who cannot be found or decline</t>
        </is>
      </c>
    </row>
    <row r="11">
      <c r="A11" t="inlineStr">
        <is>
          <t>z value</t>
        </is>
      </c>
      <c r="B11" s="19">
        <f>IF(B5=0.9,1.645,IF(B5=0.99,2.576,1.96))</f>
        <v/>
      </c>
    </row>
    <row r="12">
      <c r="A12" t="inlineStr">
        <is>
          <t>Sample for an infinite population (n₀)</t>
        </is>
      </c>
      <c r="B12" s="20">
        <f>B11^2*B7*(1-B7)/B6^2</f>
        <v/>
      </c>
    </row>
    <row r="13">
      <c r="A13" t="inlineStr">
        <is>
          <t>After finite population correction</t>
        </is>
      </c>
      <c r="B13" s="20">
        <f>B12/(1+(B12-1)/B4)</f>
        <v/>
      </c>
    </row>
    <row r="14">
      <c r="A14" t="inlineStr">
        <is>
          <t>After design effect</t>
        </is>
      </c>
      <c r="B14" s="20">
        <f>B13*B8</f>
        <v/>
      </c>
    </row>
    <row r="15">
      <c r="A15" s="7" t="inlineStr">
        <is>
          <t>Completed interviews needed</t>
        </is>
      </c>
      <c r="B15" s="21">
        <f>ROUNDUP(B14,0)</f>
        <v/>
      </c>
    </row>
    <row r="16">
      <c r="A16" s="7" t="inlineStr">
        <is>
          <t>Interviews to attempt (allowing for non-response)</t>
        </is>
      </c>
      <c r="B16" s="21">
        <f>ROUNDUP(B14/B9,0)</f>
        <v/>
      </c>
    </row>
    <row r="17">
      <c r="A17" t="inlineStr">
        <is>
          <t>Sample as share of population</t>
        </is>
      </c>
      <c r="B17" s="22">
        <f>B15/B4</f>
        <v/>
      </c>
    </row>
    <row r="19" ht="32" customHeight="1">
      <c r="A19" s="12" t="inlineStr">
        <is>
          <t>Quick reference: completed interviews needed (p = 0.5, design effect 1)</t>
        </is>
      </c>
      <c r="B19" s="12" t="inlineStr">
        <is>
          <t>Population</t>
        </is>
      </c>
      <c r="C19" s="12" t="inlineStr">
        <is>
          <t>95% ±5% | 95% ±7% | 95% ±10%</t>
        </is>
      </c>
    </row>
    <row r="20">
      <c r="B20" s="23" t="n">
        <v>100</v>
      </c>
      <c r="C20" s="10">
        <f>ROUNDUP((1.96^2*0.25/0.05^2)/(1+((1.96^2*0.25/0.05^2)-1)/B20),0)&amp;" | "&amp;ROUNDUP((1.96^2*0.25/0.07^2)/(1+((1.96^2*0.25/0.07^2)-1)/B20),0)&amp;" | "&amp;ROUNDUP((1.96^2*0.25/0.1^2)/(1+((1.96^2*0.25/0.1^2)-1)/B20),0)</f>
        <v/>
      </c>
    </row>
    <row r="21">
      <c r="B21" s="23" t="n">
        <v>300</v>
      </c>
      <c r="C21" s="10">
        <f>ROUNDUP((1.96^2*0.25/0.05^2)/(1+((1.96^2*0.25/0.05^2)-1)/B21),0)&amp;" | "&amp;ROUNDUP((1.96^2*0.25/0.07^2)/(1+((1.96^2*0.25/0.07^2)-1)/B21),0)&amp;" | "&amp;ROUNDUP((1.96^2*0.25/0.1^2)/(1+((1.96^2*0.25/0.1^2)-1)/B21),0)</f>
        <v/>
      </c>
    </row>
    <row r="22">
      <c r="B22" s="23" t="n">
        <v>1000</v>
      </c>
      <c r="C22" s="10">
        <f>ROUNDUP((1.96^2*0.25/0.05^2)/(1+((1.96^2*0.25/0.05^2)-1)/B22),0)&amp;" | "&amp;ROUNDUP((1.96^2*0.25/0.07^2)/(1+((1.96^2*0.25/0.07^2)-1)/B22),0)&amp;" | "&amp;ROUNDUP((1.96^2*0.25/0.1^2)/(1+((1.96^2*0.25/0.1^2)-1)/B22),0)</f>
        <v/>
      </c>
    </row>
    <row r="23">
      <c r="B23" s="23" t="n">
        <v>3000</v>
      </c>
      <c r="C23" s="10">
        <f>ROUNDUP((1.96^2*0.25/0.05^2)/(1+((1.96^2*0.25/0.05^2)-1)/B23),0)&amp;" | "&amp;ROUNDUP((1.96^2*0.25/0.07^2)/(1+((1.96^2*0.25/0.07^2)-1)/B23),0)&amp;" | "&amp;ROUNDUP((1.96^2*0.25/0.1^2)/(1+((1.96^2*0.25/0.1^2)-1)/B23),0)</f>
        <v/>
      </c>
    </row>
    <row r="24">
      <c r="B24" s="23" t="n">
        <v>10000</v>
      </c>
      <c r="C24" s="10">
        <f>ROUNDUP((1.96^2*0.25/0.05^2)/(1+((1.96^2*0.25/0.05^2)-1)/B24),0)&amp;" | "&amp;ROUNDUP((1.96^2*0.25/0.07^2)/(1+((1.96^2*0.25/0.07^2)-1)/B24),0)&amp;" | "&amp;ROUNDUP((1.96^2*0.25/0.1^2)/(1+((1.96^2*0.25/0.1^2)-1)/B24),0)</f>
        <v/>
      </c>
    </row>
    <row r="25">
      <c r="B25" s="23" t="n">
        <v>50000</v>
      </c>
      <c r="C25" s="10">
        <f>ROUNDUP((1.96^2*0.25/0.05^2)/(1+((1.96^2*0.25/0.05^2)-1)/B25),0)&amp;" | "&amp;ROUNDUP((1.96^2*0.25/0.07^2)/(1+((1.96^2*0.25/0.07^2)-1)/B25),0)&amp;" | "&amp;ROUNDUP((1.96^2*0.25/0.1^2)/(1+((1.96^2*0.25/0.1^2)-1)/B25),0)</f>
        <v/>
      </c>
    </row>
    <row r="27" ht="30" customHeight="1">
      <c r="A27" s="3" t="inlineStr">
        <is>
          <t>Qualitative work is chosen, not calculated: plan focus group discussions (8 to 12 people each) with each main beneficiary group, and key informant interviews with implementers, local officials, employers or health workers. Stop when new interviews stop adding new themes.</t>
        </is>
      </c>
    </row>
    <row r="28"/>
    <row r="29"/>
  </sheetData>
  <mergeCells count="1">
    <mergeCell ref="A27:C29"/>
  </mergeCells>
  <dataValidations count="1">
    <dataValidation sqref="B5" showDropDown="0" showInputMessage="0" showErrorMessage="0" allowBlank="0" type="list">
      <formula1>"0.9,0.95,0.99"</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H2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30" customWidth="1" min="2" max="2"/>
    <col width="40" customWidth="1" min="3" max="3"/>
    <col width="36" customWidth="1" min="4" max="4"/>
    <col width="12" customWidth="1" min="5" max="5"/>
    <col width="14" customWidth="1" min="6" max="6"/>
    <col width="26" customWidth="1" min="7" max="7"/>
    <col width="24" customWidth="1" min="8" max="8"/>
  </cols>
  <sheetData>
    <row r="1">
      <c r="A1" s="5" t="inlineStr">
        <is>
          <t>Evaluation matrix (OECD-DAC criteria)</t>
        </is>
      </c>
    </row>
    <row r="2">
      <c r="A2" s="6" t="inlineStr">
        <is>
          <t>Example: a women’s skilling and placement programme. Replace the questions and indicators with your own project’s.</t>
        </is>
      </c>
    </row>
    <row r="4" ht="32" customHeight="1">
      <c r="A4" s="12" t="inlineStr">
        <is>
          <t>Criterion</t>
        </is>
      </c>
      <c r="B4" s="12" t="inlineStr">
        <is>
          <t>Key question (OECD-DAC)</t>
        </is>
      </c>
      <c r="C4" s="12" t="inlineStr">
        <is>
          <t>Evaluation question for this project</t>
        </is>
      </c>
      <c r="D4" s="12" t="inlineStr">
        <is>
          <t>Indicator</t>
        </is>
      </c>
      <c r="E4" s="12" t="inlineStr">
        <is>
          <t>Baseline</t>
        </is>
      </c>
      <c r="F4" s="12" t="inlineStr">
        <is>
          <t>Endline / result</t>
        </is>
      </c>
      <c r="G4" s="12" t="inlineStr">
        <is>
          <t>Data source</t>
        </is>
      </c>
      <c r="H4" s="12" t="inlineStr">
        <is>
          <t>Method</t>
        </is>
      </c>
    </row>
    <row r="5" ht="62" customHeight="1">
      <c r="A5" s="24" t="inlineStr">
        <is>
          <t>Relevance</t>
        </is>
      </c>
      <c r="B5" s="25" t="inlineStr">
        <is>
          <t>Is the intervention doing the right things?</t>
        </is>
      </c>
      <c r="C5" s="26" t="inlineStr">
        <is>
          <t>Did the trades offered match local job demand and trainees’ needs?</t>
        </is>
      </c>
      <c r="D5" s="26" t="inlineStr">
        <is>
          <t>% trainees who say the course matched their goals; employer demand for the trades</t>
        </is>
      </c>
      <c r="E5" s="26" t="inlineStr"/>
      <c r="F5" s="26" t="inlineStr"/>
      <c r="G5" s="26" t="inlineStr">
        <is>
          <t>Trainee survey; employer interviews; labour market data</t>
        </is>
      </c>
      <c r="H5" s="26" t="inlineStr">
        <is>
          <t>Survey, KIIs, desk review</t>
        </is>
      </c>
    </row>
    <row r="6" ht="62" customHeight="1">
      <c r="A6" s="24" t="inlineStr">
        <is>
          <t>Coherence</t>
        </is>
      </c>
      <c r="B6" s="25" t="inlineStr">
        <is>
          <t>How well does the intervention fit?</t>
        </is>
      </c>
      <c r="C6" s="26" t="inlineStr">
        <is>
          <t>Did the programme link to government schemes and other skilling efforts in the district?</t>
        </is>
      </c>
      <c r="D6" s="26" t="inlineStr">
        <is>
          <t>Number of trainees linked to schemes (e.g. certification, credit)</t>
        </is>
      </c>
      <c r="E6" s="26" t="inlineStr"/>
      <c r="F6" s="26" t="inlineStr"/>
      <c r="G6" s="26" t="inlineStr">
        <is>
          <t>Programme records; district officials</t>
        </is>
      </c>
      <c r="H6" s="26" t="inlineStr">
        <is>
          <t>Records review, KIIs</t>
        </is>
      </c>
    </row>
    <row r="7" ht="62" customHeight="1">
      <c r="A7" s="24" t="inlineStr">
        <is>
          <t>Effectiveness</t>
        </is>
      </c>
      <c r="B7" s="25" t="inlineStr">
        <is>
          <t>Is the intervention achieving its objectives?</t>
        </is>
      </c>
      <c r="C7" s="26" t="inlineStr">
        <is>
          <t>Did trainees complete, get certified and get placed as planned?</t>
        </is>
      </c>
      <c r="D7" s="26" t="inlineStr">
        <is>
          <t>Completion rate; certification rate; placement rate at 3 months</t>
        </is>
      </c>
      <c r="E7" s="26" t="inlineStr"/>
      <c r="F7" s="26" t="inlineStr"/>
      <c r="G7" s="26" t="inlineStr">
        <is>
          <t>MIS; placement records; trainee survey</t>
        </is>
      </c>
      <c r="H7" s="26" t="inlineStr">
        <is>
          <t>Records review, survey</t>
        </is>
      </c>
    </row>
    <row r="8" ht="62" customHeight="1">
      <c r="A8" s="24" t="inlineStr">
        <is>
          <t>Efficiency</t>
        </is>
      </c>
      <c r="B8" s="25" t="inlineStr">
        <is>
          <t>How well are resources being used?</t>
        </is>
      </c>
      <c r="C8" s="26" t="inlineStr">
        <is>
          <t>Was cost per trainee placed reasonable, and was delivery on time and on budget?</t>
        </is>
      </c>
      <c r="D8" s="26" t="inlineStr">
        <is>
          <t>Cost per trainee trained and per trainee placed; budget utilisation</t>
        </is>
      </c>
      <c r="E8" s="26" t="inlineStr"/>
      <c r="F8" s="26" t="inlineStr"/>
      <c r="G8" s="26" t="inlineStr">
        <is>
          <t>Financial records; MIS</t>
        </is>
      </c>
      <c r="H8" s="26" t="inlineStr">
        <is>
          <t>Cost analysis</t>
        </is>
      </c>
    </row>
    <row r="9" ht="62" customHeight="1">
      <c r="A9" s="24" t="inlineStr">
        <is>
          <t>Impact</t>
        </is>
      </c>
      <c r="B9" s="25" t="inlineStr">
        <is>
          <t>What difference does the intervention make?</t>
        </is>
      </c>
      <c r="C9" s="26" t="inlineStr">
        <is>
          <t>Did incomes, confidence and decision-making change, for whom, and were there unintended effects?</t>
        </is>
      </c>
      <c r="D9" s="26" t="inlineStr">
        <is>
          <t>Change in monthly income; % reporting say in household decisions; negative effects reported</t>
        </is>
      </c>
      <c r="E9" s="26" t="inlineStr"/>
      <c r="F9" s="26" t="inlineStr"/>
      <c r="G9" s="26" t="inlineStr">
        <is>
          <t>Trainee survey (with comparison group if possible); FGDs</t>
        </is>
      </c>
      <c r="H9" s="26" t="inlineStr">
        <is>
          <t>Pre-post survey, FGDs, case studies</t>
        </is>
      </c>
    </row>
    <row r="10" ht="62" customHeight="1">
      <c r="A10" s="24" t="inlineStr">
        <is>
          <t>Sustainability</t>
        </is>
      </c>
      <c r="B10" s="25" t="inlineStr">
        <is>
          <t>Will the benefits last?</t>
        </is>
      </c>
      <c r="C10" s="26" t="inlineStr">
        <is>
          <t>Are trainees still employed after 12 months, and can centres run without CSR funding?</t>
        </is>
      </c>
      <c r="D10" s="26" t="inlineStr">
        <is>
          <t>% still employed at 12 months; share of centre costs covered by other sources</t>
        </is>
      </c>
      <c r="E10" s="26" t="inlineStr"/>
      <c r="F10" s="26" t="inlineStr"/>
      <c r="G10" s="26" t="inlineStr">
        <is>
          <t>Tracer survey; centre accounts</t>
        </is>
      </c>
      <c r="H10" s="26" t="inlineStr">
        <is>
          <t>Tracer survey, KIIs</t>
        </is>
      </c>
    </row>
    <row r="11">
      <c r="A11" s="26" t="n"/>
      <c r="B11" s="26" t="n"/>
      <c r="C11" s="26" t="n"/>
      <c r="D11" s="26" t="n"/>
      <c r="E11" s="26" t="n"/>
      <c r="F11" s="26" t="n"/>
      <c r="G11" s="26" t="n"/>
      <c r="H11" s="26" t="n"/>
    </row>
    <row r="12">
      <c r="A12" s="26" t="n"/>
      <c r="B12" s="26" t="n"/>
      <c r="C12" s="26" t="n"/>
      <c r="D12" s="26" t="n"/>
      <c r="E12" s="26" t="n"/>
      <c r="F12" s="26" t="n"/>
      <c r="G12" s="26" t="n"/>
      <c r="H12" s="26" t="n"/>
    </row>
    <row r="13">
      <c r="A13" s="26" t="n"/>
      <c r="B13" s="26" t="n"/>
      <c r="C13" s="26" t="n"/>
      <c r="D13" s="26" t="n"/>
      <c r="E13" s="26" t="n"/>
      <c r="F13" s="26" t="n"/>
      <c r="G13" s="26" t="n"/>
      <c r="H13" s="26" t="n"/>
    </row>
    <row r="14">
      <c r="A14" s="26" t="n"/>
      <c r="B14" s="26" t="n"/>
      <c r="C14" s="26" t="n"/>
      <c r="D14" s="26" t="n"/>
      <c r="E14" s="26" t="n"/>
      <c r="F14" s="26" t="n"/>
      <c r="G14" s="26" t="n"/>
      <c r="H14" s="26" t="n"/>
    </row>
    <row r="15">
      <c r="A15" s="26" t="n"/>
      <c r="B15" s="26" t="n"/>
      <c r="C15" s="26" t="n"/>
      <c r="D15" s="26" t="n"/>
      <c r="E15" s="26" t="n"/>
      <c r="F15" s="26" t="n"/>
      <c r="G15" s="26" t="n"/>
      <c r="H15" s="26" t="n"/>
    </row>
    <row r="16">
      <c r="A16" s="26" t="n"/>
      <c r="B16" s="26" t="n"/>
      <c r="C16" s="26" t="n"/>
      <c r="D16" s="26" t="n"/>
      <c r="E16" s="26" t="n"/>
      <c r="F16" s="26" t="n"/>
      <c r="G16" s="26" t="n"/>
      <c r="H16" s="26" t="n"/>
    </row>
    <row r="17">
      <c r="A17" s="26" t="n"/>
      <c r="B17" s="26" t="n"/>
      <c r="C17" s="26" t="n"/>
      <c r="D17" s="26" t="n"/>
      <c r="E17" s="26" t="n"/>
      <c r="F17" s="26" t="n"/>
      <c r="G17" s="26" t="n"/>
      <c r="H17" s="26" t="n"/>
    </row>
    <row r="18">
      <c r="A18" s="26" t="n"/>
      <c r="B18" s="26" t="n"/>
      <c r="C18" s="26" t="n"/>
      <c r="D18" s="26" t="n"/>
      <c r="E18" s="26" t="n"/>
      <c r="F18" s="26" t="n"/>
      <c r="G18" s="26" t="n"/>
      <c r="H18" s="26" t="n"/>
    </row>
    <row r="19">
      <c r="A19" s="26" t="n"/>
      <c r="B19" s="26" t="n"/>
      <c r="C19" s="26" t="n"/>
      <c r="D19" s="26" t="n"/>
      <c r="E19" s="26" t="n"/>
      <c r="F19" s="26" t="n"/>
      <c r="G19" s="26" t="n"/>
      <c r="H19" s="26" t="n"/>
    </row>
    <row r="20">
      <c r="A20" s="26" t="n"/>
      <c r="B20" s="26" t="n"/>
      <c r="C20" s="26" t="n"/>
      <c r="D20" s="26" t="n"/>
      <c r="E20" s="26" t="n"/>
      <c r="F20" s="26" t="n"/>
      <c r="G20" s="26" t="n"/>
      <c r="H20" s="26" t="n"/>
    </row>
    <row r="22">
      <c r="A22" s="27" t="inlineStr">
        <is>
          <t>Source for the key questions: OECD DAC Network on Development Evaluation, Better Criteria for Better Evaluation (2019).</t>
        </is>
      </c>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E19"/>
  <sheetViews>
    <sheetView showGridLines="0" workbookViewId="0">
      <selection activeCell="A1" sqref="A1"/>
    </sheetView>
  </sheetViews>
  <sheetFormatPr baseColWidth="8" defaultRowHeight="15"/>
  <cols>
    <col width="18" customWidth="1" min="1" max="1"/>
    <col width="10" customWidth="1" min="2" max="2"/>
    <col width="14" customWidth="1" min="3" max="3"/>
    <col width="15" customWidth="1" min="4" max="4"/>
    <col width="70" customWidth="1" min="5" max="5"/>
  </cols>
  <sheetData>
    <row r="1">
      <c r="A1" s="5" t="inlineStr">
        <is>
          <t>Project score out of 100</t>
        </is>
      </c>
    </row>
    <row r="2">
      <c r="A2" s="6" t="inlineStr">
        <is>
          <t>Score each criterion 1 to 4 using the rubric below. Weights are editable and should add up to 100.</t>
        </is>
      </c>
    </row>
    <row r="4" ht="32" customHeight="1">
      <c r="A4" s="12" t="inlineStr">
        <is>
          <t>Criterion</t>
        </is>
      </c>
      <c r="B4" s="12" t="inlineStr">
        <is>
          <t>Weight</t>
        </is>
      </c>
      <c r="C4" s="12" t="inlineStr">
        <is>
          <t>Score (1 to 4)</t>
        </is>
      </c>
      <c r="D4" s="12" t="inlineStr">
        <is>
          <t>Weighted score</t>
        </is>
      </c>
      <c r="E4" s="12" t="inlineStr">
        <is>
          <t>Evidence / reason for score</t>
        </is>
      </c>
    </row>
    <row r="5">
      <c r="A5" s="28" t="inlineStr">
        <is>
          <t>Relevance</t>
        </is>
      </c>
      <c r="B5" s="13" t="n">
        <v>15</v>
      </c>
      <c r="C5" s="13" t="n">
        <v>4</v>
      </c>
      <c r="D5" s="29">
        <f>IF(C5="","",B5*C5/4)</f>
        <v/>
      </c>
      <c r="E5" s="26" t="inlineStr">
        <is>
          <t>Trades chosen from a demand survey; strong fit with trainee goals</t>
        </is>
      </c>
    </row>
    <row r="6">
      <c r="A6" s="28" t="inlineStr">
        <is>
          <t>Coherence</t>
        </is>
      </c>
      <c r="B6" s="13" t="n">
        <v>10</v>
      </c>
      <c r="C6" s="13" t="n">
        <v>3</v>
      </c>
      <c r="D6" s="29">
        <f>IF(C6="","",B6*C6/4)</f>
        <v/>
      </c>
      <c r="E6" s="26" t="inlineStr">
        <is>
          <t>Linked to state certification; weaker link to credit schemes</t>
        </is>
      </c>
    </row>
    <row r="7">
      <c r="A7" s="28" t="inlineStr">
        <is>
          <t>Effectiveness</t>
        </is>
      </c>
      <c r="B7" s="13" t="n">
        <v>25</v>
      </c>
      <c r="C7" s="13" t="n">
        <v>3</v>
      </c>
      <c r="D7" s="29">
        <f>IF(C7="","",B7*C7/4)</f>
        <v/>
      </c>
      <c r="E7" s="26" t="inlineStr">
        <is>
          <t>Placement 72% against 75% target</t>
        </is>
      </c>
    </row>
    <row r="8">
      <c r="A8" s="28" t="inlineStr">
        <is>
          <t>Efficiency</t>
        </is>
      </c>
      <c r="B8" s="13" t="n">
        <v>15</v>
      </c>
      <c r="C8" s="13" t="n">
        <v>3</v>
      </c>
      <c r="D8" s="29">
        <f>IF(C8="","",B8*C8/4)</f>
        <v/>
      </c>
      <c r="E8" s="26" t="inlineStr">
        <is>
          <t>Cost per placement within plan; one centre opened late</t>
        </is>
      </c>
    </row>
    <row r="9">
      <c r="A9" s="28" t="inlineStr">
        <is>
          <t>Impact</t>
        </is>
      </c>
      <c r="B9" s="13" t="n">
        <v>20</v>
      </c>
      <c r="C9" s="13" t="n">
        <v>3</v>
      </c>
      <c r="D9" s="29">
        <f>IF(C9="","",B9*C9/4)</f>
        <v/>
      </c>
      <c r="E9" s="26" t="inlineStr">
        <is>
          <t>Median income up; no comparison group, so attribution is moderate</t>
        </is>
      </c>
    </row>
    <row r="10">
      <c r="A10" s="28" t="inlineStr">
        <is>
          <t>Sustainability</t>
        </is>
      </c>
      <c r="B10" s="13" t="n">
        <v>15</v>
      </c>
      <c r="C10" s="13" t="n">
        <v>2</v>
      </c>
      <c r="D10" s="29">
        <f>IF(C10="","",B10*C10/4)</f>
        <v/>
      </c>
      <c r="E10" s="26" t="inlineStr">
        <is>
          <t>Drop-off after placement; centres depend on CSR funding</t>
        </is>
      </c>
    </row>
    <row r="11">
      <c r="A11" s="7" t="inlineStr">
        <is>
          <t>Total</t>
        </is>
      </c>
      <c r="B11" s="10">
        <f>SUM(B5:B10)</f>
        <v/>
      </c>
      <c r="D11" s="29">
        <f>SUM(D5:D10)</f>
        <v/>
      </c>
    </row>
    <row r="12">
      <c r="A12" t="inlineStr">
        <is>
          <t>Weights check</t>
        </is>
      </c>
      <c r="B12" s="10">
        <f>IF(B11=100,"OK","Weights must add to 100")</f>
        <v/>
      </c>
    </row>
    <row r="13">
      <c r="A13" s="7" t="inlineStr">
        <is>
          <t>Rating</t>
        </is>
      </c>
      <c r="B13" s="10">
        <f>IF(D11&gt;=80,"Highly satisfactory",IF(D11&gt;=65,"Satisfactory",IF(D11&gt;=50,"Partly satisfactory","Unsatisfactory")))</f>
        <v/>
      </c>
      <c r="C13" s="30" t="n"/>
    </row>
    <row r="15" ht="32" customHeight="1">
      <c r="A15" s="12" t="inlineStr">
        <is>
          <t>Score</t>
        </is>
      </c>
      <c r="B15" s="12" t="inlineStr">
        <is>
          <t>Meaning</t>
        </is>
      </c>
      <c r="C15" s="12" t="inlineStr"/>
      <c r="D15" s="12" t="inlineStr"/>
      <c r="E15" s="12" t="inlineStr">
        <is>
          <t>Rating bands</t>
        </is>
      </c>
    </row>
    <row r="16">
      <c r="A16" t="n">
        <v>4</v>
      </c>
      <c r="B16" t="inlineStr">
        <is>
          <t>Fully met, with strong evidence</t>
        </is>
      </c>
      <c r="E16" t="inlineStr">
        <is>
          <t>80 to 100: Highly satisfactory</t>
        </is>
      </c>
    </row>
    <row r="17">
      <c r="A17" t="n">
        <v>3</v>
      </c>
      <c r="B17" t="inlineStr">
        <is>
          <t>Largely met; minor gaps</t>
        </is>
      </c>
      <c r="E17" t="inlineStr">
        <is>
          <t>65 to 79: Satisfactory</t>
        </is>
      </c>
    </row>
    <row r="18">
      <c r="A18" t="n">
        <v>2</v>
      </c>
      <c r="B18" t="inlineStr">
        <is>
          <t>Partly met; significant gaps</t>
        </is>
      </c>
      <c r="E18" t="inlineStr">
        <is>
          <t>50 to 64: Partly satisfactory</t>
        </is>
      </c>
    </row>
    <row r="19">
      <c r="A19" t="n">
        <v>1</v>
      </c>
      <c r="B19" t="inlineStr">
        <is>
          <t>Not met, or no credible evidence</t>
        </is>
      </c>
      <c r="E19" t="inlineStr">
        <is>
          <t>Below 50: Unsatisfactory</t>
        </is>
      </c>
    </row>
  </sheetData>
  <mergeCells count="5">
    <mergeCell ref="B13:C13"/>
    <mergeCell ref="B19:D19"/>
    <mergeCell ref="B17:D17"/>
    <mergeCell ref="B18:D18"/>
    <mergeCell ref="B16:D16"/>
  </mergeCells>
  <dataValidations count="1">
    <dataValidation sqref="C5:C10" showDropDown="0" showInputMessage="0" showErrorMessage="0" allowBlank="0" type="whole" operator="between">
      <formula1>1</formula1>
      <formula2>4</formula2>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O28"/>
  <sheetViews>
    <sheetView showGridLines="0" workbookViewId="0">
      <pane ySplit="8" topLeftCell="A9" activePane="bottomLeft" state="frozen"/>
      <selection pane="bottomLeft" activeCell="A1" sqref="A1"/>
    </sheetView>
  </sheetViews>
  <sheetFormatPr baseColWidth="8" defaultRowHeight="15"/>
  <cols>
    <col width="30" customWidth="1" min="1" max="1"/>
    <col width="16" customWidth="1" min="2" max="2"/>
    <col width="30" customWidth="1" min="3" max="3"/>
    <col width="11" customWidth="1" min="4" max="4"/>
    <col width="15" customWidth="1" min="5" max="5"/>
    <col width="24" customWidth="1" min="6" max="6"/>
    <col width="10" customWidth="1" min="7" max="7"/>
    <col width="11" customWidth="1" min="8" max="8"/>
    <col width="11" customWidth="1" min="9" max="9"/>
    <col width="12" customWidth="1" min="10" max="10"/>
    <col width="11" customWidth="1" min="11" max="11"/>
    <col width="15" customWidth="1" min="12" max="12"/>
    <col width="16" customWidth="1" min="13" max="13"/>
    <col width="15" customWidth="1" min="14" max="14"/>
    <col width="16" customWidth="1" min="15" max="15"/>
  </cols>
  <sheetData>
    <row r="1">
      <c r="A1" s="5" t="inlineStr">
        <is>
          <t>Social return on investment (SROI)</t>
        </is>
      </c>
    </row>
    <row r="2">
      <c r="A2" s="6" t="inlineStr">
        <is>
          <t>Value each outcome, remove what would have happened anyway, and discount future years. Do not overclaim: test the result.</t>
        </is>
      </c>
    </row>
    <row r="4">
      <c r="A4" t="inlineStr">
        <is>
          <t>Investment (CSR spend on the project, ₹)</t>
        </is>
      </c>
      <c r="C4" s="16" t="n">
        <v>20000000</v>
      </c>
    </row>
    <row r="5">
      <c r="A5" t="inlineStr">
        <is>
          <t>Discount rate</t>
        </is>
      </c>
      <c r="C5" s="31" t="n">
        <v>0.065</v>
      </c>
      <c r="D5" s="17" t="inlineStr">
        <is>
          <t>Use a stated rate, e.g. a long-term government bond yield</t>
        </is>
      </c>
    </row>
    <row r="6">
      <c r="A6" t="inlineStr">
        <is>
          <t>Sensitivity: multiply attribution by</t>
        </is>
      </c>
      <c r="C6" s="11" t="n">
        <v>1.5</v>
      </c>
      <c r="D6" s="17" t="inlineStr">
        <is>
          <t>1.5 = attribution increased by 50%</t>
        </is>
      </c>
    </row>
    <row r="8" ht="32" customHeight="1">
      <c r="A8" s="12" t="inlineStr">
        <is>
          <t>Outcome</t>
        </is>
      </c>
      <c r="B8" s="12" t="inlineStr">
        <is>
          <t>Stakeholder</t>
        </is>
      </c>
      <c r="C8" s="12" t="inlineStr">
        <is>
          <t>Indicator</t>
        </is>
      </c>
      <c r="D8" s="12" t="inlineStr">
        <is>
          <t>Quantity (people)</t>
        </is>
      </c>
      <c r="E8" s="12" t="inlineStr">
        <is>
          <t>Financial proxy (₹ per person per year)</t>
        </is>
      </c>
      <c r="F8" s="12" t="inlineStr">
        <is>
          <t>Proxy source</t>
        </is>
      </c>
      <c r="G8" s="12" t="inlineStr">
        <is>
          <t>Duration (years)</t>
        </is>
      </c>
      <c r="H8" s="12" t="inlineStr">
        <is>
          <t>Deadweight %</t>
        </is>
      </c>
      <c r="I8" s="12" t="inlineStr">
        <is>
          <t>Attribution %</t>
        </is>
      </c>
      <c r="J8" s="12" t="inlineStr">
        <is>
          <t>Displacement %</t>
        </is>
      </c>
      <c r="K8" s="12" t="inlineStr">
        <is>
          <t>Drop-off % per year</t>
        </is>
      </c>
      <c r="L8" s="12" t="inlineStr">
        <is>
          <t>Impact in year 1 (₹)</t>
        </is>
      </c>
      <c r="M8" s="12" t="inlineStr">
        <is>
          <t>Present value (₹)</t>
        </is>
      </c>
      <c r="N8" s="12" t="inlineStr">
        <is>
          <t>Impact yr 1, sensitivity (₹)</t>
        </is>
      </c>
      <c r="O8" s="12" t="inlineStr">
        <is>
          <t>Present value, sensitivity (₹)</t>
        </is>
      </c>
    </row>
    <row r="9">
      <c r="A9" s="13" t="inlineStr">
        <is>
          <t>Higher earnings from a job</t>
        </is>
      </c>
      <c r="B9" s="13" t="inlineStr">
        <is>
          <t>Placed trainees</t>
        </is>
      </c>
      <c r="C9" s="13" t="inlineStr">
        <is>
          <t>Change in monthly income</t>
        </is>
      </c>
      <c r="D9" s="16" t="n">
        <v>600</v>
      </c>
      <c r="E9" s="16" t="n">
        <v>60000</v>
      </c>
      <c r="F9" s="13" t="inlineStr">
        <is>
          <t>Survey: median gain ₹5,000/month</t>
        </is>
      </c>
      <c r="G9" s="13" t="n">
        <v>3</v>
      </c>
      <c r="H9" s="15" t="n">
        <v>0.2</v>
      </c>
      <c r="I9" s="15" t="n">
        <v>0.25</v>
      </c>
      <c r="J9" s="15" t="n">
        <v>0.05</v>
      </c>
      <c r="K9" s="15" t="n">
        <v>0.2</v>
      </c>
      <c r="L9" s="21">
        <f>IF(OR(D9="",E9=""),"",D9*E9*(1-H9)*(1-I9)*(1-J9))</f>
        <v/>
      </c>
      <c r="M9" s="21">
        <f>IF(OR(D9="",E9="",G9=""),"",L9*IF(ABS(1-(1-K9)/(1+$C$5))&lt;0.000001,G9/(1+$C$5),(1/(1+$C$5))*(1-((1-K9)/(1+$C$5))^G9)/(1-(1-K9)/(1+$C$5))))</f>
        <v/>
      </c>
      <c r="N9" s="21">
        <f>IF(OR(D9="",E9=""),"",D9*E9*(1-H9)*(1-MIN(1,I9*$C$6))*(1-J9))</f>
        <v/>
      </c>
      <c r="O9" s="21">
        <f>IF(OR(D9="",E9="",G9=""),"",N9*IF(ABS(1-(1-K9)/(1+$C$5))&lt;0.000001,G9/(1+$C$5),(1/(1+$C$5))*(1-((1-K9)/(1+$C$5))^G9)/(1-(1-K9)/(1+$C$5))))</f>
        <v/>
      </c>
    </row>
    <row r="10">
      <c r="A10" s="13" t="inlineStr">
        <is>
          <t>Savings on health costs</t>
        </is>
      </c>
      <c r="B10" s="13" t="inlineStr">
        <is>
          <t>Trainee households</t>
        </is>
      </c>
      <c r="C10" s="13" t="inlineStr">
        <is>
          <t>Out-of-pocket spend avoided</t>
        </is>
      </c>
      <c r="D10" s="16" t="n">
        <v>400</v>
      </c>
      <c r="E10" s="16" t="n">
        <v>6000</v>
      </c>
      <c r="F10" s="13" t="inlineStr">
        <is>
          <t>Survey; district health data</t>
        </is>
      </c>
      <c r="G10" s="13" t="n">
        <v>2</v>
      </c>
      <c r="H10" s="15" t="n">
        <v>0.3</v>
      </c>
      <c r="I10" s="15" t="n">
        <v>0.3</v>
      </c>
      <c r="J10" s="15" t="n">
        <v>0</v>
      </c>
      <c r="K10" s="15" t="n">
        <v>0.3</v>
      </c>
      <c r="L10" s="21">
        <f>IF(OR(D10="",E10=""),"",D10*E10*(1-H10)*(1-I10)*(1-J10))</f>
        <v/>
      </c>
      <c r="M10" s="21">
        <f>IF(OR(D10="",E10="",G10=""),"",L10*IF(ABS(1-(1-K10)/(1+$C$5))&lt;0.000001,G10/(1+$C$5),(1/(1+$C$5))*(1-((1-K10)/(1+$C$5))^G10)/(1-(1-K10)/(1+$C$5))))</f>
        <v/>
      </c>
      <c r="N10" s="21">
        <f>IF(OR(D10="",E10=""),"",D10*E10*(1-H10)*(1-MIN(1,I10*$C$6))*(1-J10))</f>
        <v/>
      </c>
      <c r="O10" s="21">
        <f>IF(OR(D10="",E10="",G10=""),"",N10*IF(ABS(1-(1-K10)/(1+$C$5))&lt;0.000001,G10/(1+$C$5),(1/(1+$C$5))*(1-((1-K10)/(1+$C$5))^G10)/(1-(1-K10)/(1+$C$5))))</f>
        <v/>
      </c>
    </row>
    <row r="11">
      <c r="A11" s="13" t="inlineStr">
        <is>
          <t>Confidence and say at home</t>
        </is>
      </c>
      <c r="B11" s="13" t="inlineStr">
        <is>
          <t>Trainees</t>
        </is>
      </c>
      <c r="C11" s="13" t="inlineStr">
        <is>
          <t>% reporting more say in decisions</t>
        </is>
      </c>
      <c r="D11" s="16" t="n">
        <v>500</v>
      </c>
      <c r="E11" s="16" t="n">
        <v>4000</v>
      </c>
      <c r="F11" s="13" t="inlineStr">
        <is>
          <t>Stated preference, FGDs</t>
        </is>
      </c>
      <c r="G11" s="13" t="n">
        <v>2</v>
      </c>
      <c r="H11" s="15" t="n">
        <v>0.25</v>
      </c>
      <c r="I11" s="15" t="n">
        <v>0.4</v>
      </c>
      <c r="J11" s="15" t="n">
        <v>0</v>
      </c>
      <c r="K11" s="15" t="n">
        <v>0.5</v>
      </c>
      <c r="L11" s="21">
        <f>IF(OR(D11="",E11=""),"",D11*E11*(1-H11)*(1-I11)*(1-J11))</f>
        <v/>
      </c>
      <c r="M11" s="21">
        <f>IF(OR(D11="",E11="",G11=""),"",L11*IF(ABS(1-(1-K11)/(1+$C$5))&lt;0.000001,G11/(1+$C$5),(1/(1+$C$5))*(1-((1-K11)/(1+$C$5))^G11)/(1-(1-K11)/(1+$C$5))))</f>
        <v/>
      </c>
      <c r="N11" s="21">
        <f>IF(OR(D11="",E11=""),"",D11*E11*(1-H11)*(1-MIN(1,I11*$C$6))*(1-J11))</f>
        <v/>
      </c>
      <c r="O11" s="21">
        <f>IF(OR(D11="",E11="",G11=""),"",N11*IF(ABS(1-(1-K11)/(1+$C$5))&lt;0.000001,G11/(1+$C$5),(1/(1+$C$5))*(1-((1-K11)/(1+$C$5))^G11)/(1-(1-K11)/(1+$C$5))))</f>
        <v/>
      </c>
    </row>
    <row r="12">
      <c r="A12" s="13" t="n"/>
      <c r="B12" s="13" t="n"/>
      <c r="C12" s="13" t="n"/>
      <c r="D12" s="16" t="n"/>
      <c r="E12" s="16" t="n"/>
      <c r="F12" s="13" t="n"/>
      <c r="G12" s="13" t="n"/>
      <c r="H12" s="15" t="n"/>
      <c r="I12" s="15" t="n"/>
      <c r="J12" s="15" t="n"/>
      <c r="K12" s="15" t="n"/>
      <c r="L12" s="21">
        <f>IF(OR(D12="",E12=""),"",D12*E12*(1-H12)*(1-I12)*(1-J12))</f>
        <v/>
      </c>
      <c r="M12" s="21">
        <f>IF(OR(D12="",E12="",G12=""),"",L12*IF(ABS(1-(1-K12)/(1+$C$5))&lt;0.000001,G12/(1+$C$5),(1/(1+$C$5))*(1-((1-K12)/(1+$C$5))^G12)/(1-(1-K12)/(1+$C$5))))</f>
        <v/>
      </c>
      <c r="N12" s="21">
        <f>IF(OR(D12="",E12=""),"",D12*E12*(1-H12)*(1-MIN(1,I12*$C$6))*(1-J12))</f>
        <v/>
      </c>
      <c r="O12" s="21">
        <f>IF(OR(D12="",E12="",G12=""),"",N12*IF(ABS(1-(1-K12)/(1+$C$5))&lt;0.000001,G12/(1+$C$5),(1/(1+$C$5))*(1-((1-K12)/(1+$C$5))^G12)/(1-(1-K12)/(1+$C$5))))</f>
        <v/>
      </c>
    </row>
    <row r="13">
      <c r="A13" s="13" t="n"/>
      <c r="B13" s="13" t="n"/>
      <c r="C13" s="13" t="n"/>
      <c r="D13" s="16" t="n"/>
      <c r="E13" s="16" t="n"/>
      <c r="F13" s="13" t="n"/>
      <c r="G13" s="13" t="n"/>
      <c r="H13" s="15" t="n"/>
      <c r="I13" s="15" t="n"/>
      <c r="J13" s="15" t="n"/>
      <c r="K13" s="15" t="n"/>
      <c r="L13" s="21">
        <f>IF(OR(D13="",E13=""),"",D13*E13*(1-H13)*(1-I13)*(1-J13))</f>
        <v/>
      </c>
      <c r="M13" s="21">
        <f>IF(OR(D13="",E13="",G13=""),"",L13*IF(ABS(1-(1-K13)/(1+$C$5))&lt;0.000001,G13/(1+$C$5),(1/(1+$C$5))*(1-((1-K13)/(1+$C$5))^G13)/(1-(1-K13)/(1+$C$5))))</f>
        <v/>
      </c>
      <c r="N13" s="21">
        <f>IF(OR(D13="",E13=""),"",D13*E13*(1-H13)*(1-MIN(1,I13*$C$6))*(1-J13))</f>
        <v/>
      </c>
      <c r="O13" s="21">
        <f>IF(OR(D13="",E13="",G13=""),"",N13*IF(ABS(1-(1-K13)/(1+$C$5))&lt;0.000001,G13/(1+$C$5),(1/(1+$C$5))*(1-((1-K13)/(1+$C$5))^G13)/(1-(1-K13)/(1+$C$5))))</f>
        <v/>
      </c>
    </row>
    <row r="14">
      <c r="A14" s="13" t="n"/>
      <c r="B14" s="13" t="n"/>
      <c r="C14" s="13" t="n"/>
      <c r="D14" s="16" t="n"/>
      <c r="E14" s="16" t="n"/>
      <c r="F14" s="13" t="n"/>
      <c r="G14" s="13" t="n"/>
      <c r="H14" s="15" t="n"/>
      <c r="I14" s="15" t="n"/>
      <c r="J14" s="15" t="n"/>
      <c r="K14" s="15" t="n"/>
      <c r="L14" s="21">
        <f>IF(OR(D14="",E14=""),"",D14*E14*(1-H14)*(1-I14)*(1-J14))</f>
        <v/>
      </c>
      <c r="M14" s="21">
        <f>IF(OR(D14="",E14="",G14=""),"",L14*IF(ABS(1-(1-K14)/(1+$C$5))&lt;0.000001,G14/(1+$C$5),(1/(1+$C$5))*(1-((1-K14)/(1+$C$5))^G14)/(1-(1-K14)/(1+$C$5))))</f>
        <v/>
      </c>
      <c r="N14" s="21">
        <f>IF(OR(D14="",E14=""),"",D14*E14*(1-H14)*(1-MIN(1,I14*$C$6))*(1-J14))</f>
        <v/>
      </c>
      <c r="O14" s="21">
        <f>IF(OR(D14="",E14="",G14=""),"",N14*IF(ABS(1-(1-K14)/(1+$C$5))&lt;0.000001,G14/(1+$C$5),(1/(1+$C$5))*(1-((1-K14)/(1+$C$5))^G14)/(1-(1-K14)/(1+$C$5))))</f>
        <v/>
      </c>
    </row>
    <row r="15">
      <c r="A15" s="13" t="n"/>
      <c r="B15" s="13" t="n"/>
      <c r="C15" s="13" t="n"/>
      <c r="D15" s="16" t="n"/>
      <c r="E15" s="16" t="n"/>
      <c r="F15" s="13" t="n"/>
      <c r="G15" s="13" t="n"/>
      <c r="H15" s="15" t="n"/>
      <c r="I15" s="15" t="n"/>
      <c r="J15" s="15" t="n"/>
      <c r="K15" s="15" t="n"/>
      <c r="L15" s="21">
        <f>IF(OR(D15="",E15=""),"",D15*E15*(1-H15)*(1-I15)*(1-J15))</f>
        <v/>
      </c>
      <c r="M15" s="21">
        <f>IF(OR(D15="",E15="",G15=""),"",L15*IF(ABS(1-(1-K15)/(1+$C$5))&lt;0.000001,G15/(1+$C$5),(1/(1+$C$5))*(1-((1-K15)/(1+$C$5))^G15)/(1-(1-K15)/(1+$C$5))))</f>
        <v/>
      </c>
      <c r="N15" s="21">
        <f>IF(OR(D15="",E15=""),"",D15*E15*(1-H15)*(1-MIN(1,I15*$C$6))*(1-J15))</f>
        <v/>
      </c>
      <c r="O15" s="21">
        <f>IF(OR(D15="",E15="",G15=""),"",N15*IF(ABS(1-(1-K15)/(1+$C$5))&lt;0.000001,G15/(1+$C$5),(1/(1+$C$5))*(1-((1-K15)/(1+$C$5))^G15)/(1-(1-K15)/(1+$C$5))))</f>
        <v/>
      </c>
    </row>
    <row r="16">
      <c r="A16" s="13" t="n"/>
      <c r="B16" s="13" t="n"/>
      <c r="C16" s="13" t="n"/>
      <c r="D16" s="16" t="n"/>
      <c r="E16" s="16" t="n"/>
      <c r="F16" s="13" t="n"/>
      <c r="G16" s="13" t="n"/>
      <c r="H16" s="15" t="n"/>
      <c r="I16" s="15" t="n"/>
      <c r="J16" s="15" t="n"/>
      <c r="K16" s="15" t="n"/>
      <c r="L16" s="21">
        <f>IF(OR(D16="",E16=""),"",D16*E16*(1-H16)*(1-I16)*(1-J16))</f>
        <v/>
      </c>
      <c r="M16" s="21">
        <f>IF(OR(D16="",E16="",G16=""),"",L16*IF(ABS(1-(1-K16)/(1+$C$5))&lt;0.000001,G16/(1+$C$5),(1/(1+$C$5))*(1-((1-K16)/(1+$C$5))^G16)/(1-(1-K16)/(1+$C$5))))</f>
        <v/>
      </c>
      <c r="N16" s="21">
        <f>IF(OR(D16="",E16=""),"",D16*E16*(1-H16)*(1-MIN(1,I16*$C$6))*(1-J16))</f>
        <v/>
      </c>
      <c r="O16" s="21">
        <f>IF(OR(D16="",E16="",G16=""),"",N16*IF(ABS(1-(1-K16)/(1+$C$5))&lt;0.000001,G16/(1+$C$5),(1/(1+$C$5))*(1-((1-K16)/(1+$C$5))^G16)/(1-(1-K16)/(1+$C$5))))</f>
        <v/>
      </c>
    </row>
    <row r="17">
      <c r="A17" s="13" t="n"/>
      <c r="B17" s="13" t="n"/>
      <c r="C17" s="13" t="n"/>
      <c r="D17" s="16" t="n"/>
      <c r="E17" s="16" t="n"/>
      <c r="F17" s="13" t="n"/>
      <c r="G17" s="13" t="n"/>
      <c r="H17" s="15" t="n"/>
      <c r="I17" s="15" t="n"/>
      <c r="J17" s="15" t="n"/>
      <c r="K17" s="15" t="n"/>
      <c r="L17" s="21">
        <f>IF(OR(D17="",E17=""),"",D17*E17*(1-H17)*(1-I17)*(1-J17))</f>
        <v/>
      </c>
      <c r="M17" s="21">
        <f>IF(OR(D17="",E17="",G17=""),"",L17*IF(ABS(1-(1-K17)/(1+$C$5))&lt;0.000001,G17/(1+$C$5),(1/(1+$C$5))*(1-((1-K17)/(1+$C$5))^G17)/(1-(1-K17)/(1+$C$5))))</f>
        <v/>
      </c>
      <c r="N17" s="21">
        <f>IF(OR(D17="",E17=""),"",D17*E17*(1-H17)*(1-MIN(1,I17*$C$6))*(1-J17))</f>
        <v/>
      </c>
      <c r="O17" s="21">
        <f>IF(OR(D17="",E17="",G17=""),"",N17*IF(ABS(1-(1-K17)/(1+$C$5))&lt;0.000001,G17/(1+$C$5),(1/(1+$C$5))*(1-((1-K17)/(1+$C$5))^G17)/(1-(1-K17)/(1+$C$5))))</f>
        <v/>
      </c>
    </row>
    <row r="18">
      <c r="A18" s="13" t="n"/>
      <c r="B18" s="13" t="n"/>
      <c r="C18" s="13" t="n"/>
      <c r="D18" s="16" t="n"/>
      <c r="E18" s="16" t="n"/>
      <c r="F18" s="13" t="n"/>
      <c r="G18" s="13" t="n"/>
      <c r="H18" s="15" t="n"/>
      <c r="I18" s="15" t="n"/>
      <c r="J18" s="15" t="n"/>
      <c r="K18" s="15" t="n"/>
      <c r="L18" s="21">
        <f>IF(OR(D18="",E18=""),"",D18*E18*(1-H18)*(1-I18)*(1-J18))</f>
        <v/>
      </c>
      <c r="M18" s="21">
        <f>IF(OR(D18="",E18="",G18=""),"",L18*IF(ABS(1-(1-K18)/(1+$C$5))&lt;0.000001,G18/(1+$C$5),(1/(1+$C$5))*(1-((1-K18)/(1+$C$5))^G18)/(1-(1-K18)/(1+$C$5))))</f>
        <v/>
      </c>
      <c r="N18" s="21">
        <f>IF(OR(D18="",E18=""),"",D18*E18*(1-H18)*(1-MIN(1,I18*$C$6))*(1-J18))</f>
        <v/>
      </c>
      <c r="O18" s="21">
        <f>IF(OR(D18="",E18="",G18=""),"",N18*IF(ABS(1-(1-K18)/(1+$C$5))&lt;0.000001,G18/(1+$C$5),(1/(1+$C$5))*(1-((1-K18)/(1+$C$5))^G18)/(1-(1-K18)/(1+$C$5))))</f>
        <v/>
      </c>
    </row>
    <row r="19">
      <c r="A19" s="13" t="n"/>
      <c r="B19" s="13" t="n"/>
      <c r="C19" s="13" t="n"/>
      <c r="D19" s="16" t="n"/>
      <c r="E19" s="16" t="n"/>
      <c r="F19" s="13" t="n"/>
      <c r="G19" s="13" t="n"/>
      <c r="H19" s="15" t="n"/>
      <c r="I19" s="15" t="n"/>
      <c r="J19" s="15" t="n"/>
      <c r="K19" s="15" t="n"/>
      <c r="L19" s="21">
        <f>IF(OR(D19="",E19=""),"",D19*E19*(1-H19)*(1-I19)*(1-J19))</f>
        <v/>
      </c>
      <c r="M19" s="21">
        <f>IF(OR(D19="",E19="",G19=""),"",L19*IF(ABS(1-(1-K19)/(1+$C$5))&lt;0.000001,G19/(1+$C$5),(1/(1+$C$5))*(1-((1-K19)/(1+$C$5))^G19)/(1-(1-K19)/(1+$C$5))))</f>
        <v/>
      </c>
      <c r="N19" s="21">
        <f>IF(OR(D19="",E19=""),"",D19*E19*(1-H19)*(1-MIN(1,I19*$C$6))*(1-J19))</f>
        <v/>
      </c>
      <c r="O19" s="21">
        <f>IF(OR(D19="",E19="",G19=""),"",N19*IF(ABS(1-(1-K19)/(1+$C$5))&lt;0.000001,G19/(1+$C$5),(1/(1+$C$5))*(1-((1-K19)/(1+$C$5))^G19)/(1-(1-K19)/(1+$C$5))))</f>
        <v/>
      </c>
    </row>
    <row r="20">
      <c r="A20" s="13" t="n"/>
      <c r="B20" s="13" t="n"/>
      <c r="C20" s="13" t="n"/>
      <c r="D20" s="16" t="n"/>
      <c r="E20" s="16" t="n"/>
      <c r="F20" s="13" t="n"/>
      <c r="G20" s="13" t="n"/>
      <c r="H20" s="15" t="n"/>
      <c r="I20" s="15" t="n"/>
      <c r="J20" s="15" t="n"/>
      <c r="K20" s="15" t="n"/>
      <c r="L20" s="21">
        <f>IF(OR(D20="",E20=""),"",D20*E20*(1-H20)*(1-I20)*(1-J20))</f>
        <v/>
      </c>
      <c r="M20" s="21">
        <f>IF(OR(D20="",E20="",G20=""),"",L20*IF(ABS(1-(1-K20)/(1+$C$5))&lt;0.000001,G20/(1+$C$5),(1/(1+$C$5))*(1-((1-K20)/(1+$C$5))^G20)/(1-(1-K20)/(1+$C$5))))</f>
        <v/>
      </c>
      <c r="N20" s="21">
        <f>IF(OR(D20="",E20=""),"",D20*E20*(1-H20)*(1-MIN(1,I20*$C$6))*(1-J20))</f>
        <v/>
      </c>
      <c r="O20" s="21">
        <f>IF(OR(D20="",E20="",G20=""),"",N20*IF(ABS(1-(1-K20)/(1+$C$5))&lt;0.000001,G20/(1+$C$5),(1/(1+$C$5))*(1-((1-K20)/(1+$C$5))^G20)/(1-(1-K20)/(1+$C$5))))</f>
        <v/>
      </c>
    </row>
    <row r="22">
      <c r="A22" s="7" t="inlineStr">
        <is>
          <t>Total present value of social value (₹)</t>
        </is>
      </c>
      <c r="M22" s="21">
        <f>SUM(M9:M20)</f>
        <v/>
      </c>
      <c r="O22" s="21">
        <f>SUM(O9:O20)</f>
        <v/>
      </c>
    </row>
    <row r="23">
      <c r="A23" s="7" t="inlineStr">
        <is>
          <t>SROI ratio (₹ of social value per ₹1 invested)</t>
        </is>
      </c>
      <c r="L23" t="inlineStr">
        <is>
          <t>Base</t>
        </is>
      </c>
      <c r="M23" s="32">
        <f>IF($C$4&gt;0,M22/$C$4,"")</f>
        <v/>
      </c>
      <c r="N23" t="inlineStr">
        <is>
          <t>Sensitivity</t>
        </is>
      </c>
      <c r="O23" s="32">
        <f>IF($C$4&gt;0,O22/$C$4,"")</f>
        <v/>
      </c>
    </row>
    <row r="24">
      <c r="A24" t="inlineStr">
        <is>
          <t>Change under the sensitivity test</t>
        </is>
      </c>
      <c r="O24" s="33">
        <f>IF(M23="","",O23-M23)</f>
        <v/>
      </c>
    </row>
    <row r="26" ht="36" customHeight="1">
      <c r="A26" s="3" t="inlineStr">
        <is>
          <t>Deadweight: what would have happened anyway. Attribution: the share of change due to others (government, family, other NGOs). Displacement: benefits that simply moved from someone else. Drop-off: how much the effect fades each year after the first. Principles: Social Value International, Principles of Social Value (involve stakeholders, understand what changes, value what matters, include only what is material, do not overclaim, be transparent, verify the result, be responsive).</t>
        </is>
      </c>
    </row>
    <row r="27"/>
    <row r="28"/>
  </sheetData>
  <mergeCells count="1">
    <mergeCell ref="A26:O28"/>
  </mergeCell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F16"/>
  <sheetViews>
    <sheetView showGridLines="0" workbookViewId="0">
      <selection activeCell="A1" sqref="A1"/>
    </sheetView>
  </sheetViews>
  <sheetFormatPr baseColWidth="8" defaultRowHeight="15"/>
  <cols>
    <col width="40" customWidth="1" min="1" max="1"/>
    <col width="10" customWidth="1" min="2" max="2"/>
    <col width="12" customWidth="1" min="3" max="3"/>
    <col width="12" customWidth="1" min="4" max="4"/>
    <col width="12" customWidth="1" min="5" max="5"/>
    <col width="70" customWidth="1" min="6" max="6"/>
  </cols>
  <sheetData>
    <row r="1">
      <c r="A1" s="5" t="inlineStr">
        <is>
          <t>Choosing an independent agency</t>
        </is>
      </c>
    </row>
    <row r="2">
      <c r="A2" s="6" t="inlineStr">
        <is>
          <t>Rule 8(3)(a) requires an independent agency; the Board decides the eligibility criteria (MCA FAQ 9.4). Score 1 (weak) to 5 (strong).</t>
        </is>
      </c>
    </row>
    <row r="4">
      <c r="A4" s="7" t="inlineStr">
        <is>
          <t>Gate: agency is independent of the implementing agency and has no conflict of interest (Yes/No)</t>
        </is>
      </c>
    </row>
    <row r="5">
      <c r="A5" t="inlineStr">
        <is>
          <t>Independence confirmed</t>
        </is>
      </c>
      <c r="C5" s="13" t="inlineStr">
        <is>
          <t>Yes</t>
        </is>
      </c>
      <c r="D5" s="13" t="inlineStr">
        <is>
          <t>Yes</t>
        </is>
      </c>
      <c r="E5" s="13" t="inlineStr">
        <is>
          <t>No</t>
        </is>
      </c>
    </row>
    <row r="6" ht="32" customHeight="1">
      <c r="A6" s="12" t="inlineStr">
        <is>
          <t>Criterion</t>
        </is>
      </c>
      <c r="B6" s="12" t="inlineStr">
        <is>
          <t>Weight</t>
        </is>
      </c>
      <c r="C6" s="12" t="inlineStr">
        <is>
          <t>Agency A</t>
        </is>
      </c>
      <c r="D6" s="12" t="inlineStr">
        <is>
          <t>Agency B</t>
        </is>
      </c>
      <c r="E6" s="12" t="inlineStr">
        <is>
          <t>Agency C</t>
        </is>
      </c>
      <c r="F6" s="12" t="inlineStr">
        <is>
          <t>What good looks like</t>
        </is>
      </c>
    </row>
    <row r="7">
      <c r="A7" t="inlineStr">
        <is>
          <t>Relevant impact assessment experience</t>
        </is>
      </c>
      <c r="B7" s="13" t="n">
        <v>20</v>
      </c>
      <c r="C7" s="13" t="n">
        <v>4</v>
      </c>
      <c r="D7" s="13" t="n">
        <v>5</v>
      </c>
      <c r="E7" s="13" t="n">
        <v>3</v>
      </c>
      <c r="F7" s="3" t="inlineStr">
        <is>
          <t>Similar projects and sectors; sample reports you can read</t>
        </is>
      </c>
    </row>
    <row r="8">
      <c r="A8" t="inlineStr">
        <is>
          <t>Quality of proposed method</t>
        </is>
      </c>
      <c r="B8" s="13" t="n">
        <v>25</v>
      </c>
      <c r="C8" s="13" t="n">
        <v>4</v>
      </c>
      <c r="D8" s="13" t="n">
        <v>3</v>
      </c>
      <c r="E8" s="13" t="n">
        <v>4</v>
      </c>
      <c r="F8" s="3" t="inlineStr">
        <is>
          <t>Clear evaluation questions, sample design, comparison or baseline, mixed methods, limitations stated</t>
        </is>
      </c>
    </row>
    <row r="9">
      <c r="A9" t="inlineStr">
        <is>
          <t>Team and field capacity</t>
        </is>
      </c>
      <c r="B9" s="13" t="n">
        <v>15</v>
      </c>
      <c r="C9" s="13" t="n">
        <v>3</v>
      </c>
      <c r="D9" s="13" t="n">
        <v>4</v>
      </c>
      <c r="E9" s="13" t="n">
        <v>4</v>
      </c>
      <c r="F9" s="3" t="inlineStr">
        <is>
          <t>Named team lead; trained enumerators; local languages; data quality checks</t>
        </is>
      </c>
    </row>
    <row r="10">
      <c r="A10" t="inlineStr">
        <is>
          <t>Ethics and data protection</t>
        </is>
      </c>
      <c r="B10" s="13" t="n">
        <v>10</v>
      </c>
      <c r="C10" s="13" t="n">
        <v>4</v>
      </c>
      <c r="D10" s="13" t="n">
        <v>3</v>
      </c>
      <c r="E10" s="13" t="n">
        <v>3</v>
      </c>
      <c r="F10" s="3" t="inlineStr">
        <is>
          <t>Informed consent, child safeguarding, anonymised data, secure storage</t>
        </is>
      </c>
    </row>
    <row r="11">
      <c r="A11" t="inlineStr">
        <is>
          <t>Local reach</t>
        </is>
      </c>
      <c r="B11" s="13" t="n">
        <v>10</v>
      </c>
      <c r="C11" s="13" t="n">
        <v>3</v>
      </c>
      <c r="D11" s="13" t="n">
        <v>4</v>
      </c>
      <c r="E11" s="13" t="n">
        <v>5</v>
      </c>
      <c r="F11" s="3" t="inlineStr">
        <is>
          <t>Can reach the project villages or wards within the timeline</t>
        </is>
      </c>
    </row>
    <row r="12">
      <c r="A12" t="inlineStr">
        <is>
          <t>Cost</t>
        </is>
      </c>
      <c r="B12" s="13" t="n">
        <v>15</v>
      </c>
      <c r="C12" s="13" t="n">
        <v>3</v>
      </c>
      <c r="D12" s="13" t="n">
        <v>4</v>
      </c>
      <c r="E12" s="13" t="n">
        <v>5</v>
      </c>
      <c r="F12" s="3" t="inlineStr">
        <is>
          <t>Within the Rule 8(3)(c) cap; transparent day rates and field costs</t>
        </is>
      </c>
    </row>
    <row r="13">
      <c r="A13" t="inlineStr">
        <is>
          <t>Timeline</t>
        </is>
      </c>
      <c r="B13" s="13" t="n">
        <v>5</v>
      </c>
      <c r="C13" s="13" t="n">
        <v>4</v>
      </c>
      <c r="D13" s="13" t="n">
        <v>3</v>
      </c>
      <c r="E13" s="13" t="n">
        <v>4</v>
      </c>
      <c r="F13" s="3" t="inlineStr">
        <is>
          <t>Report in time for the CSR Committee and Board calendar</t>
        </is>
      </c>
    </row>
    <row r="14">
      <c r="A14" s="7" t="inlineStr">
        <is>
          <t>Weighted score out of 100</t>
        </is>
      </c>
      <c r="B14" s="10">
        <f>SUM(B7:B13)</f>
        <v/>
      </c>
      <c r="C14" s="29">
        <f>IF(C5&lt;&gt;"Yes","Excluded",SUMPRODUCT($B$7:$B$13,C7:C13)/5)</f>
        <v/>
      </c>
      <c r="D14" s="29">
        <f>IF(D5&lt;&gt;"Yes","Excluded",SUMPRODUCT($B$7:$B$13,D7:D13)/5)</f>
        <v/>
      </c>
      <c r="E14" s="29">
        <f>IF(E5&lt;&gt;"Yes","Excluded",SUMPRODUCT($B$7:$B$13,E7:E13)/5)</f>
        <v/>
      </c>
    </row>
    <row r="15">
      <c r="A15" s="7" t="inlineStr">
        <is>
          <t>Rank</t>
        </is>
      </c>
      <c r="C15" s="10">
        <f>IF(ISNUMBER(C14),COUNTIF($C$14:$E$14,"&gt;"&amp;C14)+1,"")</f>
        <v/>
      </c>
      <c r="D15" s="10">
        <f>IF(ISNUMBER(D14),COUNTIF($C$14:$E$14,"&gt;"&amp;D14)+1,"")</f>
        <v/>
      </c>
      <c r="E15" s="10">
        <f>IF(ISNUMBER(E14),COUNTIF($C$14:$E$14,"&gt;"&amp;E14)+1,"")</f>
        <v/>
      </c>
    </row>
    <row r="16">
      <c r="A16" t="inlineStr">
        <is>
          <t>Weights check</t>
        </is>
      </c>
      <c r="B16" s="10">
        <f>IF(B14=100,"OK","Must add to 100")</f>
        <v/>
      </c>
    </row>
  </sheetData>
  <dataValidations count="1">
    <dataValidation sqref="C5:E5" showDropDown="0" showInputMessage="0" showErrorMessage="0" allowBlank="0" type="list">
      <formula1>"Yes,No"</formula1>
    </dataValidation>
  </dataValidations>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I34"/>
  <sheetViews>
    <sheetView showGridLines="0" workbookViewId="0">
      <pane ySplit="4" topLeftCell="A5" activePane="bottomLeft" state="frozen"/>
      <selection pane="bottomLeft" activeCell="A1" sqref="A1"/>
    </sheetView>
  </sheetViews>
  <sheetFormatPr baseColWidth="8" defaultRowHeight="15"/>
  <cols>
    <col width="5" customWidth="1" min="1" max="1"/>
    <col width="26" customWidth="1" min="2" max="2"/>
    <col width="46" customWidth="1" min="3" max="3"/>
    <col width="11" customWidth="1" min="4" max="4"/>
    <col width="46" customWidth="1" min="5" max="5"/>
    <col width="16" customWidth="1" min="6" max="6"/>
    <col width="13" customWidth="1" min="7" max="7"/>
    <col width="13" customWidth="1" min="8" max="8"/>
    <col width="12" customWidth="1" min="9" max="9"/>
  </cols>
  <sheetData>
    <row r="1">
      <c r="A1" s="5" t="inlineStr">
        <is>
          <t>Recommendations and management response</t>
        </is>
      </c>
    </row>
    <row r="2">
      <c r="A2" s="6" t="inlineStr">
        <is>
          <t>An assessment is only useful if someone acts on it. Review this sheet at every CSR Committee meeting.</t>
        </is>
      </c>
    </row>
    <row r="4" ht="32" customHeight="1">
      <c r="A4" s="12" t="inlineStr">
        <is>
          <t>#</t>
        </is>
      </c>
      <c r="B4" s="12" t="inlineStr">
        <is>
          <t>Impact study</t>
        </is>
      </c>
      <c r="C4" s="12" t="inlineStr">
        <is>
          <t>Recommendation</t>
        </is>
      </c>
      <c r="D4" s="12" t="inlineStr">
        <is>
          <t>Accepted?</t>
        </is>
      </c>
      <c r="E4" s="12" t="inlineStr">
        <is>
          <t>Management response</t>
        </is>
      </c>
      <c r="F4" s="12" t="inlineStr">
        <is>
          <t>Owner</t>
        </is>
      </c>
      <c r="G4" s="12" t="inlineStr">
        <is>
          <t>Due date</t>
        </is>
      </c>
      <c r="H4" s="12" t="inlineStr">
        <is>
          <t>Status</t>
        </is>
      </c>
      <c r="I4" s="12" t="inlineStr">
        <is>
          <t>Days overdue</t>
        </is>
      </c>
    </row>
    <row r="5">
      <c r="A5" t="n">
        <v>1</v>
      </c>
      <c r="B5" s="26" t="inlineStr">
        <is>
          <t>Women’s skilling centres</t>
        </is>
      </c>
      <c r="C5" s="26" t="inlineStr">
        <is>
          <t>Track trainees for 12 months after placement to measure drop-off</t>
        </is>
      </c>
      <c r="D5" s="26" t="inlineStr">
        <is>
          <t>Yes</t>
        </is>
      </c>
      <c r="E5" s="26" t="inlineStr">
        <is>
          <t>Tracer calls at 3, 6 and 12 months from next batch</t>
        </is>
      </c>
      <c r="F5" s="26" t="inlineStr">
        <is>
          <t>Programme lead</t>
        </is>
      </c>
      <c r="G5" s="34" t="n">
        <v>46203</v>
      </c>
      <c r="H5" s="26" t="inlineStr">
        <is>
          <t>In progress</t>
        </is>
      </c>
      <c r="I5" s="35">
        <f>IF(OR(G5="",H5="Done"),"",MAX(0,TODAY()-G5))</f>
        <v/>
      </c>
    </row>
    <row r="6">
      <c r="A6" t="n">
        <v>2</v>
      </c>
      <c r="B6" s="26" t="inlineStr">
        <is>
          <t>Women’s skilling centres</t>
        </is>
      </c>
      <c r="C6" s="26" t="inlineStr">
        <is>
          <t>Add a comparison group in the next assessment</t>
        </is>
      </c>
      <c r="D6" s="26" t="inlineStr">
        <is>
          <t>Partly</t>
        </is>
      </c>
      <c r="E6" s="26" t="inlineStr">
        <is>
          <t>Baseline of next batch plus waitlisted applicants as comparison</t>
        </is>
      </c>
      <c r="F6" s="26" t="inlineStr">
        <is>
          <t>CSR head</t>
        </is>
      </c>
      <c r="G6" s="34" t="n">
        <v>46295</v>
      </c>
      <c r="H6" s="26" t="inlineStr">
        <is>
          <t>Not started</t>
        </is>
      </c>
      <c r="I6" s="35">
        <f>IF(OR(G6="",H6="Done"),"",MAX(0,TODAY()-G6))</f>
        <v/>
      </c>
    </row>
    <row r="7">
      <c r="A7" t="n">
        <v>3</v>
      </c>
      <c r="B7" s="26" t="inlineStr">
        <is>
          <t>River cleanup</t>
        </is>
      </c>
      <c r="C7" s="26" t="inlineStr">
        <is>
          <t>Publish monthly tonnage by waste type</t>
        </is>
      </c>
      <c r="D7" s="26" t="inlineStr">
        <is>
          <t>Yes</t>
        </is>
      </c>
      <c r="E7" s="26" t="inlineStr">
        <is>
          <t>Dashboard on website</t>
        </is>
      </c>
      <c r="F7" s="26" t="inlineStr">
        <is>
          <t>Partner NGO</t>
        </is>
      </c>
      <c r="G7" s="34" t="n">
        <v>46112</v>
      </c>
      <c r="H7" s="26" t="inlineStr">
        <is>
          <t>Done</t>
        </is>
      </c>
      <c r="I7" s="35">
        <f>IF(OR(G7="",H7="Done"),"",MAX(0,TODAY()-G7))</f>
        <v/>
      </c>
    </row>
    <row r="8">
      <c r="A8" t="n">
        <v>4</v>
      </c>
      <c r="B8" s="26" t="n"/>
      <c r="C8" s="26" t="n"/>
      <c r="D8" s="26" t="n"/>
      <c r="E8" s="26" t="n"/>
      <c r="F8" s="26" t="n"/>
      <c r="G8" s="34" t="n"/>
      <c r="H8" s="26" t="n"/>
      <c r="I8" s="35">
        <f>IF(OR(G8="",H8="Done"),"",MAX(0,TODAY()-G8))</f>
        <v/>
      </c>
    </row>
    <row r="9">
      <c r="A9" t="n">
        <v>5</v>
      </c>
      <c r="B9" s="26" t="n"/>
      <c r="C9" s="26" t="n"/>
      <c r="D9" s="26" t="n"/>
      <c r="E9" s="26" t="n"/>
      <c r="F9" s="26" t="n"/>
      <c r="G9" s="34" t="n"/>
      <c r="H9" s="26" t="n"/>
      <c r="I9" s="35">
        <f>IF(OR(G9="",H9="Done"),"",MAX(0,TODAY()-G9))</f>
        <v/>
      </c>
    </row>
    <row r="10">
      <c r="A10" t="n">
        <v>6</v>
      </c>
      <c r="B10" s="26" t="n"/>
      <c r="C10" s="26" t="n"/>
      <c r="D10" s="26" t="n"/>
      <c r="E10" s="26" t="n"/>
      <c r="F10" s="26" t="n"/>
      <c r="G10" s="34" t="n"/>
      <c r="H10" s="26" t="n"/>
      <c r="I10" s="35">
        <f>IF(OR(G10="",H10="Done"),"",MAX(0,TODAY()-G10))</f>
        <v/>
      </c>
    </row>
    <row r="11">
      <c r="A11" t="n">
        <v>7</v>
      </c>
      <c r="B11" s="26" t="n"/>
      <c r="C11" s="26" t="n"/>
      <c r="D11" s="26" t="n"/>
      <c r="E11" s="26" t="n"/>
      <c r="F11" s="26" t="n"/>
      <c r="G11" s="34" t="n"/>
      <c r="H11" s="26" t="n"/>
      <c r="I11" s="35">
        <f>IF(OR(G11="",H11="Done"),"",MAX(0,TODAY()-G11))</f>
        <v/>
      </c>
    </row>
    <row r="12">
      <c r="A12" t="n">
        <v>8</v>
      </c>
      <c r="B12" s="26" t="n"/>
      <c r="C12" s="26" t="n"/>
      <c r="D12" s="26" t="n"/>
      <c r="E12" s="26" t="n"/>
      <c r="F12" s="26" t="n"/>
      <c r="G12" s="34" t="n"/>
      <c r="H12" s="26" t="n"/>
      <c r="I12" s="35">
        <f>IF(OR(G12="",H12="Done"),"",MAX(0,TODAY()-G12))</f>
        <v/>
      </c>
    </row>
    <row r="13">
      <c r="A13" t="n">
        <v>9</v>
      </c>
      <c r="B13" s="26" t="n"/>
      <c r="C13" s="26" t="n"/>
      <c r="D13" s="26" t="n"/>
      <c r="E13" s="26" t="n"/>
      <c r="F13" s="26" t="n"/>
      <c r="G13" s="34" t="n"/>
      <c r="H13" s="26" t="n"/>
      <c r="I13" s="35">
        <f>IF(OR(G13="",H13="Done"),"",MAX(0,TODAY()-G13))</f>
        <v/>
      </c>
    </row>
    <row r="14">
      <c r="A14" t="n">
        <v>10</v>
      </c>
      <c r="B14" s="26" t="n"/>
      <c r="C14" s="26" t="n"/>
      <c r="D14" s="26" t="n"/>
      <c r="E14" s="26" t="n"/>
      <c r="F14" s="26" t="n"/>
      <c r="G14" s="34" t="n"/>
      <c r="H14" s="26" t="n"/>
      <c r="I14" s="35">
        <f>IF(OR(G14="",H14="Done"),"",MAX(0,TODAY()-G14))</f>
        <v/>
      </c>
    </row>
    <row r="15">
      <c r="A15" t="n">
        <v>11</v>
      </c>
      <c r="B15" s="26" t="n"/>
      <c r="C15" s="26" t="n"/>
      <c r="D15" s="26" t="n"/>
      <c r="E15" s="26" t="n"/>
      <c r="F15" s="26" t="n"/>
      <c r="G15" s="34" t="n"/>
      <c r="H15" s="26" t="n"/>
      <c r="I15" s="35">
        <f>IF(OR(G15="",H15="Done"),"",MAX(0,TODAY()-G15))</f>
        <v/>
      </c>
    </row>
    <row r="16">
      <c r="A16" t="n">
        <v>12</v>
      </c>
      <c r="B16" s="26" t="n"/>
      <c r="C16" s="26" t="n"/>
      <c r="D16" s="26" t="n"/>
      <c r="E16" s="26" t="n"/>
      <c r="F16" s="26" t="n"/>
      <c r="G16" s="34" t="n"/>
      <c r="H16" s="26" t="n"/>
      <c r="I16" s="35">
        <f>IF(OR(G16="",H16="Done"),"",MAX(0,TODAY()-G16))</f>
        <v/>
      </c>
    </row>
    <row r="17">
      <c r="A17" t="n">
        <v>13</v>
      </c>
      <c r="B17" s="26" t="n"/>
      <c r="C17" s="26" t="n"/>
      <c r="D17" s="26" t="n"/>
      <c r="E17" s="26" t="n"/>
      <c r="F17" s="26" t="n"/>
      <c r="G17" s="34" t="n"/>
      <c r="H17" s="26" t="n"/>
      <c r="I17" s="35">
        <f>IF(OR(G17="",H17="Done"),"",MAX(0,TODAY()-G17))</f>
        <v/>
      </c>
    </row>
    <row r="18">
      <c r="A18" t="n">
        <v>14</v>
      </c>
      <c r="B18" s="26" t="n"/>
      <c r="C18" s="26" t="n"/>
      <c r="D18" s="26" t="n"/>
      <c r="E18" s="26" t="n"/>
      <c r="F18" s="26" t="n"/>
      <c r="G18" s="34" t="n"/>
      <c r="H18" s="26" t="n"/>
      <c r="I18" s="35">
        <f>IF(OR(G18="",H18="Done"),"",MAX(0,TODAY()-G18))</f>
        <v/>
      </c>
    </row>
    <row r="19">
      <c r="A19" t="n">
        <v>15</v>
      </c>
      <c r="B19" s="26" t="n"/>
      <c r="C19" s="26" t="n"/>
      <c r="D19" s="26" t="n"/>
      <c r="E19" s="26" t="n"/>
      <c r="F19" s="26" t="n"/>
      <c r="G19" s="34" t="n"/>
      <c r="H19" s="26" t="n"/>
      <c r="I19" s="35">
        <f>IF(OR(G19="",H19="Done"),"",MAX(0,TODAY()-G19))</f>
        <v/>
      </c>
    </row>
    <row r="20">
      <c r="A20" t="n">
        <v>16</v>
      </c>
      <c r="B20" s="26" t="n"/>
      <c r="C20" s="26" t="n"/>
      <c r="D20" s="26" t="n"/>
      <c r="E20" s="26" t="n"/>
      <c r="F20" s="26" t="n"/>
      <c r="G20" s="34" t="n"/>
      <c r="H20" s="26" t="n"/>
      <c r="I20" s="35">
        <f>IF(OR(G20="",H20="Done"),"",MAX(0,TODAY()-G20))</f>
        <v/>
      </c>
    </row>
    <row r="21">
      <c r="A21" t="n">
        <v>17</v>
      </c>
      <c r="B21" s="26" t="n"/>
      <c r="C21" s="26" t="n"/>
      <c r="D21" s="26" t="n"/>
      <c r="E21" s="26" t="n"/>
      <c r="F21" s="26" t="n"/>
      <c r="G21" s="34" t="n"/>
      <c r="H21" s="26" t="n"/>
      <c r="I21" s="35">
        <f>IF(OR(G21="",H21="Done"),"",MAX(0,TODAY()-G21))</f>
        <v/>
      </c>
    </row>
    <row r="22">
      <c r="A22" t="n">
        <v>18</v>
      </c>
      <c r="B22" s="26" t="n"/>
      <c r="C22" s="26" t="n"/>
      <c r="D22" s="26" t="n"/>
      <c r="E22" s="26" t="n"/>
      <c r="F22" s="26" t="n"/>
      <c r="G22" s="34" t="n"/>
      <c r="H22" s="26" t="n"/>
      <c r="I22" s="35">
        <f>IF(OR(G22="",H22="Done"),"",MAX(0,TODAY()-G22))</f>
        <v/>
      </c>
    </row>
    <row r="23">
      <c r="A23" t="n">
        <v>19</v>
      </c>
      <c r="B23" s="26" t="n"/>
      <c r="C23" s="26" t="n"/>
      <c r="D23" s="26" t="n"/>
      <c r="E23" s="26" t="n"/>
      <c r="F23" s="26" t="n"/>
      <c r="G23" s="34" t="n"/>
      <c r="H23" s="26" t="n"/>
      <c r="I23" s="35">
        <f>IF(OR(G23="",H23="Done"),"",MAX(0,TODAY()-G23))</f>
        <v/>
      </c>
    </row>
    <row r="24">
      <c r="A24" t="n">
        <v>20</v>
      </c>
      <c r="B24" s="26" t="n"/>
      <c r="C24" s="26" t="n"/>
      <c r="D24" s="26" t="n"/>
      <c r="E24" s="26" t="n"/>
      <c r="F24" s="26" t="n"/>
      <c r="G24" s="34" t="n"/>
      <c r="H24" s="26" t="n"/>
      <c r="I24" s="35">
        <f>IF(OR(G24="",H24="Done"),"",MAX(0,TODAY()-G24))</f>
        <v/>
      </c>
    </row>
    <row r="25">
      <c r="A25" t="n">
        <v>21</v>
      </c>
      <c r="B25" s="26" t="n"/>
      <c r="C25" s="26" t="n"/>
      <c r="D25" s="26" t="n"/>
      <c r="E25" s="26" t="n"/>
      <c r="F25" s="26" t="n"/>
      <c r="G25" s="34" t="n"/>
      <c r="H25" s="26" t="n"/>
      <c r="I25" s="35">
        <f>IF(OR(G25="",H25="Done"),"",MAX(0,TODAY()-G25))</f>
        <v/>
      </c>
    </row>
    <row r="26">
      <c r="A26" t="n">
        <v>22</v>
      </c>
      <c r="B26" s="26" t="n"/>
      <c r="C26" s="26" t="n"/>
      <c r="D26" s="26" t="n"/>
      <c r="E26" s="26" t="n"/>
      <c r="F26" s="26" t="n"/>
      <c r="G26" s="34" t="n"/>
      <c r="H26" s="26" t="n"/>
      <c r="I26" s="35">
        <f>IF(OR(G26="",H26="Done"),"",MAX(0,TODAY()-G26))</f>
        <v/>
      </c>
    </row>
    <row r="27">
      <c r="A27" t="n">
        <v>23</v>
      </c>
      <c r="B27" s="26" t="n"/>
      <c r="C27" s="26" t="n"/>
      <c r="D27" s="26" t="n"/>
      <c r="E27" s="26" t="n"/>
      <c r="F27" s="26" t="n"/>
      <c r="G27" s="34" t="n"/>
      <c r="H27" s="26" t="n"/>
      <c r="I27" s="35">
        <f>IF(OR(G27="",H27="Done"),"",MAX(0,TODAY()-G27))</f>
        <v/>
      </c>
    </row>
    <row r="28">
      <c r="A28" t="n">
        <v>24</v>
      </c>
      <c r="B28" s="26" t="n"/>
      <c r="C28" s="26" t="n"/>
      <c r="D28" s="26" t="n"/>
      <c r="E28" s="26" t="n"/>
      <c r="F28" s="26" t="n"/>
      <c r="G28" s="34" t="n"/>
      <c r="H28" s="26" t="n"/>
      <c r="I28" s="35">
        <f>IF(OR(G28="",H28="Done"),"",MAX(0,TODAY()-G28))</f>
        <v/>
      </c>
    </row>
    <row r="29">
      <c r="A29" t="n">
        <v>25</v>
      </c>
      <c r="B29" s="26" t="n"/>
      <c r="C29" s="26" t="n"/>
      <c r="D29" s="26" t="n"/>
      <c r="E29" s="26" t="n"/>
      <c r="F29" s="26" t="n"/>
      <c r="G29" s="34" t="n"/>
      <c r="H29" s="26" t="n"/>
      <c r="I29" s="35">
        <f>IF(OR(G29="",H29="Done"),"",MAX(0,TODAY()-G29))</f>
        <v/>
      </c>
    </row>
    <row r="30">
      <c r="A30" t="n">
        <v>26</v>
      </c>
      <c r="B30" s="26" t="n"/>
      <c r="C30" s="26" t="n"/>
      <c r="D30" s="26" t="n"/>
      <c r="E30" s="26" t="n"/>
      <c r="F30" s="26" t="n"/>
      <c r="G30" s="34" t="n"/>
      <c r="H30" s="26" t="n"/>
      <c r="I30" s="35">
        <f>IF(OR(G30="",H30="Done"),"",MAX(0,TODAY()-G30))</f>
        <v/>
      </c>
    </row>
    <row r="31">
      <c r="A31" t="n">
        <v>27</v>
      </c>
      <c r="B31" s="26" t="n"/>
      <c r="C31" s="26" t="n"/>
      <c r="D31" s="26" t="n"/>
      <c r="E31" s="26" t="n"/>
      <c r="F31" s="26" t="n"/>
      <c r="G31" s="34" t="n"/>
      <c r="H31" s="26" t="n"/>
      <c r="I31" s="35">
        <f>IF(OR(G31="",H31="Done"),"",MAX(0,TODAY()-G31))</f>
        <v/>
      </c>
    </row>
    <row r="32">
      <c r="A32" t="n">
        <v>28</v>
      </c>
      <c r="B32" s="26" t="n"/>
      <c r="C32" s="26" t="n"/>
      <c r="D32" s="26" t="n"/>
      <c r="E32" s="26" t="n"/>
      <c r="F32" s="26" t="n"/>
      <c r="G32" s="34" t="n"/>
      <c r="H32" s="26" t="n"/>
      <c r="I32" s="35">
        <f>IF(OR(G32="",H32="Done"),"",MAX(0,TODAY()-G32))</f>
        <v/>
      </c>
    </row>
    <row r="33">
      <c r="A33" t="n">
        <v>29</v>
      </c>
      <c r="B33" s="26" t="n"/>
      <c r="C33" s="26" t="n"/>
      <c r="D33" s="26" t="n"/>
      <c r="E33" s="26" t="n"/>
      <c r="F33" s="26" t="n"/>
      <c r="G33" s="34" t="n"/>
      <c r="H33" s="26" t="n"/>
      <c r="I33" s="35">
        <f>IF(OR(G33="",H33="Done"),"",MAX(0,TODAY()-G33))</f>
        <v/>
      </c>
    </row>
    <row r="34">
      <c r="A34" t="n">
        <v>30</v>
      </c>
      <c r="B34" s="26" t="n"/>
      <c r="C34" s="26" t="n"/>
      <c r="D34" s="26" t="n"/>
      <c r="E34" s="26" t="n"/>
      <c r="F34" s="26" t="n"/>
      <c r="G34" s="34" t="n"/>
      <c r="H34" s="26" t="n"/>
      <c r="I34" s="35">
        <f>IF(OR(G34="",H34="Done"),"",MAX(0,TODAY()-G34))</f>
        <v/>
      </c>
    </row>
  </sheetData>
  <conditionalFormatting sqref="I5:I34">
    <cfRule type="cellIs" priority="1" operator="greaterThan" dxfId="1">
      <formula>0</formula>
    </cfRule>
  </conditionalFormatting>
  <dataValidations count="2">
    <dataValidation sqref="D5:D34" showDropDown="0" showInputMessage="0" showErrorMessage="0" allowBlank="0" type="list">
      <formula1>"Yes,Partly,No"</formula1>
    </dataValidation>
    <dataValidation sqref="H5:H34" showDropDown="0" showInputMessage="0" showErrorMessage="0" allowBlank="0" type="list">
      <formula1>"Not started,In progress,Done,Dropped"</formula1>
    </dataValidation>
  </dataValidations>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1:D16"/>
  <sheetViews>
    <sheetView showGridLines="0" workbookViewId="0">
      <selection activeCell="A1" sqref="A1"/>
    </sheetView>
  </sheetViews>
  <sheetFormatPr baseColWidth="8" defaultRowHeight="15"/>
  <cols>
    <col width="12" customWidth="1" min="1" max="1"/>
    <col width="60" customWidth="1" min="2" max="2"/>
    <col width="30" customWidth="1" min="3" max="3"/>
    <col width="44" customWidth="1" min="4" max="4"/>
  </cols>
  <sheetData>
    <row r="1">
      <c r="A1" s="5" t="inlineStr">
        <is>
          <t>A 12-month impact assessment cycle</t>
        </is>
      </c>
    </row>
    <row r="2">
      <c r="A2" s="6" t="inlineStr">
        <is>
          <t>For an April to March financial year. Shift the months if your year differs.</t>
        </is>
      </c>
    </row>
    <row r="4" ht="32" customHeight="1">
      <c r="A4" s="12" t="inlineStr">
        <is>
          <t>Month</t>
        </is>
      </c>
      <c r="B4" s="12" t="inlineStr">
        <is>
          <t>Step</t>
        </is>
      </c>
      <c r="C4" s="12" t="inlineStr">
        <is>
          <t>Who</t>
        </is>
      </c>
      <c r="D4" s="12" t="inlineStr">
        <is>
          <t>Output</t>
        </is>
      </c>
    </row>
    <row r="5" ht="32" customHeight="1">
      <c r="A5" s="24" t="inlineStr">
        <is>
          <t>April</t>
        </is>
      </c>
      <c r="B5" s="25" t="inlineStr">
        <is>
          <t>List projects that meet Rule 8(3)(a): outlay ≥ ₹1 crore, completed at least a year ago. Add strategic projects to assess voluntarily.</t>
        </is>
      </c>
      <c r="C5" s="25" t="inlineStr">
        <is>
          <t>CSR team, company secretary</t>
        </is>
      </c>
      <c r="D5" s="25" t="inlineStr">
        <is>
          <t>Assessment list (sheet 1)</t>
        </is>
      </c>
    </row>
    <row r="6" ht="32" customHeight="1">
      <c r="A6" s="24" t="inlineStr">
        <is>
          <t>May</t>
        </is>
      </c>
      <c r="B6" s="25" t="inlineStr">
        <is>
          <t>Agree evaluation questions and budget within the cap; issue terms of reference to three or more agencies.</t>
        </is>
      </c>
      <c r="C6" s="25" t="inlineStr">
        <is>
          <t>CSR team, CSR Committee</t>
        </is>
      </c>
      <c r="D6" s="25" t="inlineStr">
        <is>
          <t>Terms of reference; budget (sheet 2)</t>
        </is>
      </c>
    </row>
    <row r="7" ht="32" customHeight="1">
      <c r="A7" s="24" t="inlineStr">
        <is>
          <t>June</t>
        </is>
      </c>
      <c r="B7" s="25" t="inlineStr">
        <is>
          <t>Score proposals, confirm independence, appoint agency.</t>
        </is>
      </c>
      <c r="C7" s="25" t="inlineStr">
        <is>
          <t>CSR team, procurement</t>
        </is>
      </c>
      <c r="D7" s="25" t="inlineStr">
        <is>
          <t>Agency scorecard (sheet 7)</t>
        </is>
      </c>
    </row>
    <row r="8" ht="32" customHeight="1">
      <c r="A8" s="24" t="inlineStr">
        <is>
          <t>July</t>
        </is>
      </c>
      <c r="B8" s="25" t="inlineStr">
        <is>
          <t>Inception report: method, sample, tools, ethics, timeline. Share tools with implementing partner.</t>
        </is>
      </c>
      <c r="C8" s="25" t="inlineStr">
        <is>
          <t>Agency</t>
        </is>
      </c>
      <c r="D8" s="25" t="inlineStr">
        <is>
          <t>Inception report</t>
        </is>
      </c>
    </row>
    <row r="9" ht="32" customHeight="1">
      <c r="A9" s="24" t="inlineStr">
        <is>
          <t>August</t>
        </is>
      </c>
      <c r="B9" s="25" t="inlineStr">
        <is>
          <t>Pilot tools in local languages; fieldwork begins.</t>
        </is>
      </c>
      <c r="C9" s="25" t="inlineStr">
        <is>
          <t>Agency, partner NGO</t>
        </is>
      </c>
      <c r="D9" s="25" t="inlineStr">
        <is>
          <t>Pilot notes</t>
        </is>
      </c>
    </row>
    <row r="10" ht="32" customHeight="1">
      <c r="A10" s="24" t="inlineStr">
        <is>
          <t>September</t>
        </is>
      </c>
      <c r="B10" s="25" t="inlineStr">
        <is>
          <t>Fieldwork: survey, focus groups, key informant interviews, records review.</t>
        </is>
      </c>
      <c r="C10" s="25" t="inlineStr">
        <is>
          <t>Agency</t>
        </is>
      </c>
      <c r="D10" s="25" t="inlineStr">
        <is>
          <t>Clean data set</t>
        </is>
      </c>
    </row>
    <row r="11" ht="32" customHeight="1">
      <c r="A11" s="24" t="inlineStr">
        <is>
          <t>October</t>
        </is>
      </c>
      <c r="B11" s="25" t="inlineStr">
        <is>
          <t>Analysis and draft report, with limitations and recommendations.</t>
        </is>
      </c>
      <c r="C11" s="25" t="inlineStr">
        <is>
          <t>Agency</t>
        </is>
      </c>
      <c r="D11" s="25" t="inlineStr">
        <is>
          <t>Draft report</t>
        </is>
      </c>
    </row>
    <row r="12" ht="32" customHeight="1">
      <c r="A12" s="24" t="inlineStr">
        <is>
          <t>November</t>
        </is>
      </c>
      <c r="B12" s="25" t="inlineStr">
        <is>
          <t>Review draft with implementing partner; write management response.</t>
        </is>
      </c>
      <c r="C12" s="25" t="inlineStr">
        <is>
          <t>CSR team, partner</t>
        </is>
      </c>
      <c r="D12" s="25" t="inlineStr">
        <is>
          <t>Comments; action tracker (sheet 8)</t>
        </is>
      </c>
    </row>
    <row r="13" ht="32" customHeight="1">
      <c r="A13" s="24" t="inlineStr">
        <is>
          <t>December</t>
        </is>
      </c>
      <c r="B13" s="25" t="inlineStr">
        <is>
          <t>Final report and executive summary; CSR Committee review.</t>
        </is>
      </c>
      <c r="C13" s="25" t="inlineStr">
        <is>
          <t>CSR Committee</t>
        </is>
      </c>
      <c r="D13" s="25" t="inlineStr">
        <is>
          <t>Final report</t>
        </is>
      </c>
    </row>
    <row r="14" ht="32" customHeight="1">
      <c r="A14" s="24" t="inlineStr">
        <is>
          <t>January</t>
        </is>
      </c>
      <c r="B14" s="25" t="inlineStr">
        <is>
          <t>Place reports before the Board.</t>
        </is>
      </c>
      <c r="C14" s="25" t="inlineStr">
        <is>
          <t>Board</t>
        </is>
      </c>
      <c r="D14" s="25" t="inlineStr">
        <is>
          <t>Board minutes</t>
        </is>
      </c>
    </row>
    <row r="15" ht="32" customHeight="1">
      <c r="A15" s="24" t="inlineStr">
        <is>
          <t>February</t>
        </is>
      </c>
      <c r="B15" s="25" t="inlineStr">
        <is>
          <t>Feed findings into next year’s Annual Action Plan and budget.</t>
        </is>
      </c>
      <c r="C15" s="25" t="inlineStr">
        <is>
          <t>CSR Committee</t>
        </is>
      </c>
      <c r="D15" s="25" t="inlineStr">
        <is>
          <t>Revised action plan</t>
        </is>
      </c>
    </row>
    <row r="16" ht="32" customHeight="1">
      <c r="A16" s="24" t="inlineStr">
        <is>
          <t>March to annual report</t>
        </is>
      </c>
      <c r="B16" s="25" t="inlineStr">
        <is>
          <t>Publish full reports on the website; annex the executive summary and web link to the annual report on CSR.</t>
        </is>
      </c>
      <c r="C16" s="25" t="inlineStr">
        <is>
          <t>Company secretary</t>
        </is>
      </c>
      <c r="D16" s="25" t="inlineStr">
        <is>
          <t>Annual report on CSR; web page</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Earth5R</dc:creator>
  <dc:title xmlns:dc="http://purl.org/dc/elements/1.1/">Earth5R CSR Impact Assessment Workbook</dc:title>
  <dcterms:created xmlns:dcterms="http://purl.org/dc/terms/" xmlns:xsi="http://www.w3.org/2001/XMLSchema-instance" xsi:type="dcterms:W3CDTF">2026-09-26T11:33:24Z</dcterms:created>
  <dcterms:modified xmlns:dcterms="http://purl.org/dc/terms/" xmlns:xsi="http://www.w3.org/2001/XMLSchema-instance" xsi:type="dcterms:W3CDTF">2026-09-26T11:33:24Z</dcterms:modified>
</cp:coreProperties>
</file>